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irjana\Desktop\d disk\Documents and Settings\mira.miljojcic MPNTR - NAUKA\My Documents\ZAKON O BUDZETU ZA 2023\"/>
    </mc:Choice>
  </mc:AlternateContent>
  <xr:revisionPtr revIDLastSave="0" documentId="8_{06CB611D-DF3A-49A8-A252-24B79074ED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AB165" i="1"/>
  <c r="AB168" i="1"/>
  <c r="E104" i="1"/>
  <c r="J106" i="1"/>
  <c r="AB115" i="1"/>
  <c r="AB111" i="1"/>
  <c r="AB108" i="1"/>
  <c r="G153" i="1"/>
  <c r="J39" i="1"/>
  <c r="J38" i="1"/>
  <c r="J155" i="1"/>
  <c r="J156" i="1"/>
  <c r="J153" i="1" l="1"/>
  <c r="J182" i="1"/>
  <c r="J181" i="1" s="1"/>
  <c r="J168" i="1"/>
  <c r="J167" i="1" s="1"/>
  <c r="F181" i="1"/>
  <c r="F167" i="1"/>
  <c r="F145" i="1" l="1"/>
  <c r="F207" i="1" s="1"/>
  <c r="E123" i="1"/>
  <c r="J125" i="1"/>
  <c r="J124" i="1" l="1"/>
  <c r="J123" i="1"/>
  <c r="E114" i="1"/>
  <c r="E94" i="1"/>
  <c r="E37" i="1"/>
  <c r="E107" i="1" l="1"/>
  <c r="J111" i="1"/>
  <c r="J158" i="1" l="1"/>
  <c r="J120" i="1" l="1"/>
  <c r="E119" i="1"/>
  <c r="J119" i="1" s="1"/>
  <c r="J118" i="1"/>
  <c r="J122" i="1"/>
  <c r="J127" i="1"/>
  <c r="E126" i="1"/>
  <c r="J126" i="1" s="1"/>
  <c r="E121" i="1"/>
  <c r="J121" i="1" s="1"/>
  <c r="E117" i="1"/>
  <c r="J117" i="1" l="1"/>
  <c r="E116" i="1"/>
  <c r="AA177" i="1"/>
  <c r="AA178" i="1"/>
  <c r="AA179" i="1"/>
  <c r="AA180" i="1"/>
  <c r="AA172" i="1"/>
  <c r="AA173" i="1"/>
  <c r="AA174" i="1"/>
  <c r="AA175" i="1"/>
  <c r="AA176" i="1"/>
  <c r="AA171" i="1"/>
  <c r="AA170" i="1"/>
  <c r="AA168" i="1"/>
  <c r="AA166" i="1"/>
  <c r="AA165" i="1"/>
  <c r="AA164" i="1"/>
  <c r="AA163" i="1"/>
  <c r="J116" i="1" l="1"/>
  <c r="J154" i="1"/>
  <c r="J130" i="1"/>
  <c r="G129" i="1"/>
  <c r="J129" i="1" s="1"/>
  <c r="J172" i="1" l="1"/>
  <c r="J173" i="1"/>
  <c r="J174" i="1"/>
  <c r="J175" i="1"/>
  <c r="J176" i="1"/>
  <c r="J165" i="1" l="1"/>
  <c r="G169" i="1"/>
  <c r="G162" i="1"/>
  <c r="J163" i="1" l="1"/>
  <c r="G202" i="1" l="1"/>
  <c r="G197" i="1" s="1"/>
  <c r="H202" i="1"/>
  <c r="H197" i="1" s="1"/>
  <c r="I202" i="1"/>
  <c r="I197" i="1" s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E202" i="1"/>
  <c r="E197" i="1" s="1"/>
  <c r="G72" i="1"/>
  <c r="H72" i="1"/>
  <c r="I72" i="1"/>
  <c r="G58" i="1"/>
  <c r="H58" i="1"/>
  <c r="I58" i="1"/>
  <c r="G55" i="1"/>
  <c r="H55" i="1"/>
  <c r="I55" i="1"/>
  <c r="G50" i="1"/>
  <c r="H50" i="1"/>
  <c r="I50" i="1"/>
  <c r="G8" i="1"/>
  <c r="G7" i="1" s="1"/>
  <c r="H8" i="1"/>
  <c r="H7" i="1" s="1"/>
  <c r="I8" i="1"/>
  <c r="I7" i="1" s="1"/>
  <c r="J10" i="1"/>
  <c r="J12" i="1"/>
  <c r="J14" i="1"/>
  <c r="J17" i="1"/>
  <c r="J19" i="1"/>
  <c r="J21" i="1"/>
  <c r="J24" i="1"/>
  <c r="J27" i="1"/>
  <c r="J30" i="1"/>
  <c r="J33" i="1"/>
  <c r="J36" i="1"/>
  <c r="J37" i="1"/>
  <c r="J41" i="1"/>
  <c r="J43" i="1"/>
  <c r="J44" i="1"/>
  <c r="J45" i="1"/>
  <c r="J47" i="1"/>
  <c r="J49" i="1"/>
  <c r="J51" i="1"/>
  <c r="J52" i="1"/>
  <c r="J53" i="1"/>
  <c r="J54" i="1"/>
  <c r="J56" i="1"/>
  <c r="J57" i="1"/>
  <c r="J59" i="1"/>
  <c r="J60" i="1"/>
  <c r="J61" i="1"/>
  <c r="J62" i="1"/>
  <c r="J63" i="1"/>
  <c r="J64" i="1"/>
  <c r="J65" i="1"/>
  <c r="J66" i="1"/>
  <c r="J68" i="1"/>
  <c r="J69" i="1"/>
  <c r="J71" i="1"/>
  <c r="J73" i="1"/>
  <c r="J74" i="1"/>
  <c r="J75" i="1"/>
  <c r="J76" i="1"/>
  <c r="J78" i="1"/>
  <c r="J79" i="1"/>
  <c r="J80" i="1"/>
  <c r="J82" i="1"/>
  <c r="J83" i="1"/>
  <c r="J84" i="1"/>
  <c r="J85" i="1"/>
  <c r="J87" i="1"/>
  <c r="J90" i="1"/>
  <c r="J93" i="1"/>
  <c r="J96" i="1"/>
  <c r="J99" i="1"/>
  <c r="J102" i="1"/>
  <c r="J105" i="1"/>
  <c r="J108" i="1"/>
  <c r="J109" i="1"/>
  <c r="J110" i="1"/>
  <c r="J113" i="1"/>
  <c r="J114" i="1"/>
  <c r="J115" i="1"/>
  <c r="J132" i="1"/>
  <c r="J135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7" i="1"/>
  <c r="J160" i="1"/>
  <c r="J161" i="1"/>
  <c r="J164" i="1"/>
  <c r="J166" i="1"/>
  <c r="J170" i="1"/>
  <c r="J171" i="1"/>
  <c r="J178" i="1"/>
  <c r="J179" i="1"/>
  <c r="J180" i="1"/>
  <c r="J184" i="1"/>
  <c r="J196" i="1"/>
  <c r="J198" i="1"/>
  <c r="J199" i="1"/>
  <c r="J200" i="1"/>
  <c r="J201" i="1"/>
  <c r="J203" i="1"/>
  <c r="J202" i="1" s="1"/>
  <c r="J197" i="1" s="1"/>
  <c r="J206" i="1"/>
  <c r="H34" i="1" l="1"/>
  <c r="H207" i="1" s="1"/>
  <c r="I34" i="1"/>
  <c r="G34" i="1"/>
  <c r="J72" i="1"/>
  <c r="J58" i="1"/>
  <c r="J55" i="1"/>
  <c r="J50" i="1"/>
  <c r="J8" i="1"/>
  <c r="M82" i="1"/>
  <c r="L82" i="1"/>
  <c r="M77" i="1" l="1"/>
  <c r="M75" i="1"/>
  <c r="N75" i="1" s="1"/>
  <c r="L69" i="1"/>
  <c r="P65" i="1"/>
  <c r="P66" i="1" s="1"/>
  <c r="P68" i="1" s="1"/>
  <c r="P69" i="1" s="1"/>
  <c r="E112" i="1" l="1"/>
  <c r="J112" i="1" s="1"/>
  <c r="J107" i="1"/>
  <c r="XFC107" i="1" s="1"/>
  <c r="J104" i="1"/>
  <c r="G183" i="1" l="1"/>
  <c r="G181" i="1"/>
  <c r="G177" i="1"/>
  <c r="J169" i="1"/>
  <c r="G167" i="1"/>
  <c r="J162" i="1"/>
  <c r="G159" i="1"/>
  <c r="G145" i="1" l="1"/>
  <c r="J159" i="1"/>
  <c r="J183" i="1"/>
  <c r="J177" i="1"/>
  <c r="I205" i="1"/>
  <c r="I204" i="1" s="1"/>
  <c r="I137" i="1"/>
  <c r="I136" i="1" s="1"/>
  <c r="G131" i="1"/>
  <c r="E8" i="1"/>
  <c r="E137" i="1"/>
  <c r="E134" i="1"/>
  <c r="J134" i="1" s="1"/>
  <c r="E205" i="1"/>
  <c r="E195" i="1"/>
  <c r="J195" i="1" s="1"/>
  <c r="E103" i="1"/>
  <c r="E101" i="1"/>
  <c r="E98" i="1"/>
  <c r="J98" i="1" s="1"/>
  <c r="E92" i="1"/>
  <c r="J92" i="1" s="1"/>
  <c r="E89" i="1"/>
  <c r="J89" i="1" s="1"/>
  <c r="E86" i="1"/>
  <c r="J86" i="1" s="1"/>
  <c r="E81" i="1"/>
  <c r="J81" i="1" s="1"/>
  <c r="E77" i="1"/>
  <c r="J77" i="1" s="1"/>
  <c r="E72" i="1"/>
  <c r="E70" i="1"/>
  <c r="J70" i="1" s="1"/>
  <c r="E67" i="1"/>
  <c r="J67" i="1" s="1"/>
  <c r="E58" i="1"/>
  <c r="E55" i="1"/>
  <c r="E50" i="1"/>
  <c r="E48" i="1"/>
  <c r="J48" i="1" s="1"/>
  <c r="E46" i="1"/>
  <c r="J46" i="1" s="1"/>
  <c r="E42" i="1"/>
  <c r="J42" i="1" s="1"/>
  <c r="E40" i="1"/>
  <c r="J40" i="1" s="1"/>
  <c r="E35" i="1"/>
  <c r="J35" i="1" s="1"/>
  <c r="E32" i="1"/>
  <c r="J32" i="1" s="1"/>
  <c r="E29" i="1"/>
  <c r="J29" i="1" s="1"/>
  <c r="E26" i="1"/>
  <c r="J26" i="1" s="1"/>
  <c r="E23" i="1"/>
  <c r="J23" i="1" s="1"/>
  <c r="E20" i="1"/>
  <c r="J20" i="1" s="1"/>
  <c r="E18" i="1"/>
  <c r="J18" i="1" s="1"/>
  <c r="E16" i="1"/>
  <c r="J16" i="1" s="1"/>
  <c r="E13" i="1"/>
  <c r="J13" i="1" s="1"/>
  <c r="E11" i="1"/>
  <c r="J11" i="1" s="1"/>
  <c r="J145" i="1" l="1"/>
  <c r="J103" i="1"/>
  <c r="J34" i="1"/>
  <c r="E204" i="1"/>
  <c r="J205" i="1"/>
  <c r="J131" i="1"/>
  <c r="G128" i="1"/>
  <c r="G207" i="1" s="1"/>
  <c r="J7" i="1"/>
  <c r="J94" i="1"/>
  <c r="J95" i="1"/>
  <c r="E100" i="1"/>
  <c r="J100" i="1" s="1"/>
  <c r="J101" i="1"/>
  <c r="I207" i="1"/>
  <c r="E136" i="1"/>
  <c r="J136" i="1" s="1"/>
  <c r="J137" i="1"/>
  <c r="L58" i="1"/>
  <c r="E88" i="1"/>
  <c r="J88" i="1" s="1"/>
  <c r="E194" i="1"/>
  <c r="J194" i="1" s="1"/>
  <c r="E133" i="1"/>
  <c r="J133" i="1" s="1"/>
  <c r="E15" i="1"/>
  <c r="J15" i="1" s="1"/>
  <c r="E25" i="1"/>
  <c r="J25" i="1" s="1"/>
  <c r="E31" i="1"/>
  <c r="J31" i="1" s="1"/>
  <c r="E22" i="1"/>
  <c r="J22" i="1" s="1"/>
  <c r="E28" i="1"/>
  <c r="J28" i="1" s="1"/>
  <c r="E7" i="1"/>
  <c r="E97" i="1"/>
  <c r="J97" i="1" s="1"/>
  <c r="E91" i="1"/>
  <c r="J91" i="1" s="1"/>
  <c r="E34" i="1"/>
  <c r="E207" i="1" l="1"/>
  <c r="J204" i="1"/>
  <c r="J128" i="1"/>
  <c r="E185" i="1"/>
  <c r="J185" i="1" s="1"/>
  <c r="E187" i="1"/>
  <c r="J187" i="1" s="1"/>
  <c r="E189" i="1"/>
  <c r="J189" i="1" s="1"/>
  <c r="E191" i="1"/>
  <c r="J191" i="1" s="1"/>
  <c r="E193" i="1"/>
  <c r="J193" i="1" s="1"/>
  <c r="J207" i="1" l="1"/>
  <c r="E188" i="1"/>
  <c r="J188" i="1" s="1"/>
  <c r="E192" i="1" l="1"/>
  <c r="J192" i="1" s="1"/>
  <c r="E190" i="1"/>
  <c r="J190" i="1" s="1"/>
  <c r="E186" i="1"/>
  <c r="J186" i="1" s="1"/>
</calcChain>
</file>

<file path=xl/sharedStrings.xml><?xml version="1.0" encoding="utf-8"?>
<sst xmlns="http://schemas.openxmlformats.org/spreadsheetml/2006/main" count="294" uniqueCount="194">
  <si>
    <t>Економска класификација</t>
  </si>
  <si>
    <t>0001</t>
  </si>
  <si>
    <t>Подршка реализацији општег интереса у научној истраживачкој делатности</t>
  </si>
  <si>
    <t>Специјализоване услуге</t>
  </si>
  <si>
    <t>Услуге оч.жив.ср.науке...</t>
  </si>
  <si>
    <t>Дотације међунар. орг.</t>
  </si>
  <si>
    <t>Текуће дотације...</t>
  </si>
  <si>
    <t>Накн. за соц. зашт. из буџ.</t>
  </si>
  <si>
    <t>Накнаде из буџета.....</t>
  </si>
  <si>
    <t>0002</t>
  </si>
  <si>
    <t>Подршка реализацији интереса у иновационој делатности</t>
  </si>
  <si>
    <t>Услуге по уговору</t>
  </si>
  <si>
    <t>Остале услуге по уговору</t>
  </si>
  <si>
    <t>Усл. оч.жив.ср.науке.....</t>
  </si>
  <si>
    <t>0003</t>
  </si>
  <si>
    <t xml:space="preserve">Подршка раду предузећа и организација у области нуклеарне сигурности
 </t>
  </si>
  <si>
    <t>Субвенције јавним..</t>
  </si>
  <si>
    <t xml:space="preserve">Текуће субв. </t>
  </si>
  <si>
    <t>0004</t>
  </si>
  <si>
    <t>Субвенције јавним........</t>
  </si>
  <si>
    <t>Текуће субв. ..</t>
  </si>
  <si>
    <t>0005</t>
  </si>
  <si>
    <t>Подршка раду Фонда за иновациону делатност</t>
  </si>
  <si>
    <t>0006</t>
  </si>
  <si>
    <t>Подршка раду Центра за промоцију науке</t>
  </si>
  <si>
    <t>0007</t>
  </si>
  <si>
    <t>Администрација и управљање</t>
  </si>
  <si>
    <t>Плате, додаци и ...</t>
  </si>
  <si>
    <t>Плате, додаци...</t>
  </si>
  <si>
    <t>Социј. доприноси на .....</t>
  </si>
  <si>
    <t>Доприн. за пенз. и инв.....</t>
  </si>
  <si>
    <t>Доприн.за здрав.осиг.</t>
  </si>
  <si>
    <t>Накнаде у натури</t>
  </si>
  <si>
    <t>Социјална давања зап.</t>
  </si>
  <si>
    <t>Исп.накн. за вр. ..</t>
  </si>
  <si>
    <t>Отпремнине и помоћи</t>
  </si>
  <si>
    <t>Помоћ у медицинском .....</t>
  </si>
  <si>
    <t>Накнаде тр. за запослене</t>
  </si>
  <si>
    <t>Награде запосленима.....</t>
  </si>
  <si>
    <t>Награде запосленима</t>
  </si>
  <si>
    <t>Стални трошкови</t>
  </si>
  <si>
    <t>Трош. платног промета....</t>
  </si>
  <si>
    <t>Услуге комуникације</t>
  </si>
  <si>
    <t>Трошкови осигурања</t>
  </si>
  <si>
    <t>Закуп имовине и опреме</t>
  </si>
  <si>
    <t>Трошкови путовања</t>
  </si>
  <si>
    <t>Тр. сл. путовања у земљи</t>
  </si>
  <si>
    <t>Тр. сл. пут. у иностранству</t>
  </si>
  <si>
    <t>Административне услуге</t>
  </si>
  <si>
    <t>Копјутерске услуге</t>
  </si>
  <si>
    <t>Услуге образ и усав.зап.</t>
  </si>
  <si>
    <t>Услуге информисања</t>
  </si>
  <si>
    <t>Стручне услуге</t>
  </si>
  <si>
    <t>Услуге за дом. и угост.</t>
  </si>
  <si>
    <t>Репрез.</t>
  </si>
  <si>
    <t>Остале опште услуге</t>
  </si>
  <si>
    <t>Медицинске услуге</t>
  </si>
  <si>
    <t>Остале специј.услуге</t>
  </si>
  <si>
    <t xml:space="preserve">Текуће попр. и одрж. </t>
  </si>
  <si>
    <t>Тек. попр. и одр. опреме</t>
  </si>
  <si>
    <t>Материјал</t>
  </si>
  <si>
    <t>Матер.за усавр.зап.</t>
  </si>
  <si>
    <t>Матер.за саоб.</t>
  </si>
  <si>
    <t>Матер. за посебне намене</t>
  </si>
  <si>
    <t>Порези, обавезне таксе..</t>
  </si>
  <si>
    <t>Новчане казне.......</t>
  </si>
  <si>
    <t>Новчане казне .....</t>
  </si>
  <si>
    <t>Накнада штете.............</t>
  </si>
  <si>
    <t xml:space="preserve">Машине и опрема </t>
  </si>
  <si>
    <t>0011</t>
  </si>
  <si>
    <t xml:space="preserve"> Подр. раду Научно-технол. 
парку Београд</t>
  </si>
  <si>
    <t>0012</t>
  </si>
  <si>
    <t>Подршка програму дигитализације 
у области националног научноистраживачког система</t>
  </si>
  <si>
    <t>Компјутерске услуге</t>
  </si>
  <si>
    <t>Остале специјал. услуге</t>
  </si>
  <si>
    <t>Остале специј. услуге</t>
  </si>
  <si>
    <t>Тр. сл.путовања у иностр.</t>
  </si>
  <si>
    <t xml:space="preserve">Зграде и грађев. објекти </t>
  </si>
  <si>
    <t>4003</t>
  </si>
  <si>
    <t>Стратешки пројекти са 
НР Кином</t>
  </si>
  <si>
    <t>Услуге оч.жив.ср.науке..</t>
  </si>
  <si>
    <t>0013</t>
  </si>
  <si>
    <t>4004</t>
  </si>
  <si>
    <t xml:space="preserve">ИПА  2018-  Конкурентност </t>
  </si>
  <si>
    <t xml:space="preserve">Подршка раду Једнице за управљање пројектима у јавном сектору </t>
  </si>
  <si>
    <t>Пројектно планирање</t>
  </si>
  <si>
    <t>Изгр. зграда и  обј.</t>
  </si>
  <si>
    <t>Подршка раду 
Фонда за науку</t>
  </si>
  <si>
    <t>Пратећи трошкови заду.</t>
  </si>
  <si>
    <t>Изгр. зграда и грађ. обј.</t>
  </si>
  <si>
    <t>Оснивање и развој центра за популаризацију науке-Ваљево</t>
  </si>
  <si>
    <t>Администрат. опрема</t>
  </si>
  <si>
    <t>Опрема за образовање...</t>
  </si>
  <si>
    <t>7010</t>
  </si>
  <si>
    <t>ИПА  Подршка за учешће у програмим а ЕУ</t>
  </si>
  <si>
    <t xml:space="preserve">Остале сп.услуг. </t>
  </si>
  <si>
    <t>Подршка раду НТП Ниш</t>
  </si>
  <si>
    <t>4011</t>
  </si>
  <si>
    <t>Ппројекат акцелерације иновација и подстицања раста предузетништва-SAIGE</t>
  </si>
  <si>
    <t>422</t>
  </si>
  <si>
    <t>426</t>
  </si>
  <si>
    <t>444</t>
  </si>
  <si>
    <t>512</t>
  </si>
  <si>
    <t>515</t>
  </si>
  <si>
    <t>Нематеријална имовина</t>
  </si>
  <si>
    <t>4211</t>
  </si>
  <si>
    <t>4221</t>
  </si>
  <si>
    <t>4261</t>
  </si>
  <si>
    <t>4441</t>
  </si>
  <si>
    <t>5122</t>
  </si>
  <si>
    <t>5151</t>
  </si>
  <si>
    <t>Подршка раду НТП Чачак</t>
  </si>
  <si>
    <t>4214</t>
  </si>
  <si>
    <t>4216</t>
  </si>
  <si>
    <t>4222</t>
  </si>
  <si>
    <t>4249</t>
  </si>
  <si>
    <t>Обавезне таксе</t>
  </si>
  <si>
    <t>7079</t>
  </si>
  <si>
    <t>ИПА 2019
Сектор конкурентн.</t>
  </si>
  <si>
    <t>0014</t>
  </si>
  <si>
    <t>0015</t>
  </si>
  <si>
    <t>НАЗИВ ПА/ПЈ</t>
  </si>
  <si>
    <t>ПРОГРАМ 0201</t>
  </si>
  <si>
    <t>4246</t>
  </si>
  <si>
    <t>Компјутерски соф.</t>
  </si>
  <si>
    <t>Негативне курсне</t>
  </si>
  <si>
    <t xml:space="preserve">Трошкови платн. </t>
  </si>
  <si>
    <t>Услуге комун</t>
  </si>
  <si>
    <t xml:space="preserve">Закуп имовине </t>
  </si>
  <si>
    <t>Тр. Пут. у земљи</t>
  </si>
  <si>
    <t>Тр пут. у иностр.</t>
  </si>
  <si>
    <t>Администр.мат</t>
  </si>
  <si>
    <t>Негативне курснЕ</t>
  </si>
  <si>
    <t>Админис опрема</t>
  </si>
  <si>
    <t>Немат имовина</t>
  </si>
  <si>
    <t>Услуге науке</t>
  </si>
  <si>
    <t>4268</t>
  </si>
  <si>
    <t>Матер.за хигијену</t>
  </si>
  <si>
    <t>Негат. Курсне</t>
  </si>
  <si>
    <t xml:space="preserve">
2023.
Извор 01</t>
  </si>
  <si>
    <t>0017</t>
  </si>
  <si>
    <t>Подршка школовању
 и усавршавању младих талената</t>
  </si>
  <si>
    <t>421</t>
  </si>
  <si>
    <t>423</t>
  </si>
  <si>
    <t>424</t>
  </si>
  <si>
    <t>472</t>
  </si>
  <si>
    <t>4002</t>
  </si>
  <si>
    <t>Истраживање и развој у јавном сектору</t>
  </si>
  <si>
    <t xml:space="preserve">
2023.
Извор 11</t>
  </si>
  <si>
    <t xml:space="preserve">
2023.
Извор 56</t>
  </si>
  <si>
    <t>511</t>
  </si>
  <si>
    <t>5112</t>
  </si>
  <si>
    <t>Изградња зграда и гр.обј</t>
  </si>
  <si>
    <t>Закуп.......</t>
  </si>
  <si>
    <t>4234</t>
  </si>
  <si>
    <t>4235</t>
  </si>
  <si>
    <t>4236</t>
  </si>
  <si>
    <t>Остале спец. услуге</t>
  </si>
  <si>
    <t>4727</t>
  </si>
  <si>
    <t>Накн.из буџета за обр....</t>
  </si>
  <si>
    <t>месецно без пдв</t>
  </si>
  <si>
    <t>нина медија</t>
  </si>
  <si>
    <t>год</t>
  </si>
  <si>
    <t>новинарница</t>
  </si>
  <si>
    <t>са пдв</t>
  </si>
  <si>
    <t>новине</t>
  </si>
  <si>
    <t>танјуг</t>
  </si>
  <si>
    <t xml:space="preserve">поклони </t>
  </si>
  <si>
    <t>остала реп</t>
  </si>
  <si>
    <t xml:space="preserve">год. </t>
  </si>
  <si>
    <t>без ПДВ</t>
  </si>
  <si>
    <t>превођење</t>
  </si>
  <si>
    <t>Уговор о делу</t>
  </si>
  <si>
    <t xml:space="preserve">
2023.
Извор 15</t>
  </si>
  <si>
    <t>7023</t>
  </si>
  <si>
    <t>ИПА 2014-Сектор конкурентности</t>
  </si>
  <si>
    <t>4239</t>
  </si>
  <si>
    <t>4237</t>
  </si>
  <si>
    <t>4269</t>
  </si>
  <si>
    <t>Матер.за посебне нам.</t>
  </si>
  <si>
    <t xml:space="preserve">
2023.
Извор (01+11+15+56)</t>
  </si>
  <si>
    <t>Трошк. пл.пром. и банк.</t>
  </si>
  <si>
    <t>0018</t>
  </si>
  <si>
    <t>Подршка раду BIO4</t>
  </si>
  <si>
    <t>621</t>
  </si>
  <si>
    <t>6219</t>
  </si>
  <si>
    <t>Набавка домаће
 финансијске имовине</t>
  </si>
  <si>
    <t>Набавка домаћих
 акција и осталог капитала</t>
  </si>
  <si>
    <t>4219</t>
  </si>
  <si>
    <t>Остали трошкови</t>
  </si>
  <si>
    <t>Пратећи трошк. задуж.</t>
  </si>
  <si>
    <t xml:space="preserve">
2023.
Извор 06</t>
  </si>
  <si>
    <t>Закуп имовине и прост.</t>
  </si>
  <si>
    <t xml:space="preserve"> ФИНАНСИЈСКИ ПЛАН ЗА 2023. ГОДИНУ ЗА ПРОГРАМ 0201-РАЗВОЈ НАУКЕ И ТЕХНОЛОГИЈЕ 
 ПО ПРОГРАМСКИМ АКТИВНОСТИМА/ПРОЈЕКТИМА И ИЗВОРИМА ФИНАНСИРАЊА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</si>
</sst>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/>
    <xf numFmtId="3" fontId="2" fillId="2" borderId="1" xfId="0" applyNumberFormat="1" applyFont="1" applyFill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wrapText="1"/>
    </xf>
    <xf numFmtId="3" fontId="1" fillId="3" borderId="1" xfId="0" applyNumberFormat="1" applyFont="1" applyFill="1" applyBorder="1"/>
    <xf numFmtId="3" fontId="1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49" fontId="2" fillId="0" borderId="1" xfId="0" applyNumberFormat="1" applyFont="1" applyBorder="1"/>
    <xf numFmtId="0" fontId="2" fillId="0" borderId="2" xfId="0" applyFont="1" applyBorder="1"/>
    <xf numFmtId="3" fontId="1" fillId="3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49" fontId="1" fillId="3" borderId="1" xfId="0" applyNumberFormat="1" applyFont="1" applyFill="1" applyBorder="1"/>
    <xf numFmtId="3" fontId="4" fillId="3" borderId="1" xfId="0" applyNumberFormat="1" applyFont="1" applyFill="1" applyBorder="1"/>
    <xf numFmtId="3" fontId="2" fillId="3" borderId="1" xfId="0" applyNumberFormat="1" applyFont="1" applyFill="1" applyBorder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1" fillId="3" borderId="1" xfId="0" applyNumberFormat="1" applyFont="1" applyFill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4" fontId="4" fillId="3" borderId="1" xfId="0" applyNumberFormat="1" applyFont="1" applyFill="1" applyBorder="1"/>
    <xf numFmtId="4" fontId="4" fillId="2" borderId="1" xfId="0" applyNumberFormat="1" applyFont="1" applyFill="1" applyBorder="1"/>
    <xf numFmtId="4" fontId="2" fillId="0" borderId="0" xfId="0" applyNumberFormat="1" applyFont="1"/>
    <xf numFmtId="0" fontId="1" fillId="3" borderId="2" xfId="0" applyFont="1" applyFill="1" applyBorder="1" applyAlignment="1">
      <alignment wrapText="1"/>
    </xf>
    <xf numFmtId="49" fontId="4" fillId="3" borderId="1" xfId="0" applyNumberFormat="1" applyFont="1" applyFill="1" applyBorder="1"/>
    <xf numFmtId="4" fontId="1" fillId="3" borderId="1" xfId="0" applyNumberFormat="1" applyFont="1" applyFill="1" applyBorder="1" applyAlignment="1">
      <alignment wrapText="1"/>
    </xf>
    <xf numFmtId="4" fontId="1" fillId="4" borderId="1" xfId="0" applyNumberFormat="1" applyFont="1" applyFill="1" applyBorder="1"/>
    <xf numFmtId="0" fontId="6" fillId="0" borderId="0" xfId="0" applyFont="1"/>
    <xf numFmtId="4" fontId="0" fillId="0" borderId="0" xfId="0" applyNumberFormat="1"/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3" fontId="1" fillId="2" borderId="1" xfId="0" applyNumberFormat="1" applyFont="1" applyFill="1" applyBorder="1"/>
    <xf numFmtId="0" fontId="9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49" fontId="1" fillId="0" borderId="1" xfId="0" applyNumberFormat="1" applyFont="1" applyBorder="1"/>
    <xf numFmtId="49" fontId="2" fillId="3" borderId="1" xfId="0" applyNumberFormat="1" applyFont="1" applyFill="1" applyBorder="1"/>
    <xf numFmtId="49" fontId="6" fillId="0" borderId="0" xfId="0" applyNumberFormat="1" applyFont="1"/>
    <xf numFmtId="49" fontId="1" fillId="2" borderId="1" xfId="0" applyNumberFormat="1" applyFont="1" applyFill="1" applyBorder="1"/>
    <xf numFmtId="49" fontId="2" fillId="2" borderId="1" xfId="0" applyNumberFormat="1" applyFont="1" applyFill="1" applyBorder="1"/>
    <xf numFmtId="49" fontId="0" fillId="0" borderId="0" xfId="0" applyNumberFormat="1"/>
    <xf numFmtId="0" fontId="6" fillId="0" borderId="5" xfId="0" applyFont="1" applyBorder="1"/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wrapText="1"/>
    </xf>
    <xf numFmtId="4" fontId="0" fillId="2" borderId="0" xfId="0" applyNumberFormat="1" applyFill="1"/>
    <xf numFmtId="4" fontId="2" fillId="2" borderId="0" xfId="0" applyNumberFormat="1" applyFont="1" applyFill="1"/>
    <xf numFmtId="0" fontId="0" fillId="2" borderId="5" xfId="0" applyFill="1" applyBorder="1"/>
    <xf numFmtId="4" fontId="2" fillId="2" borderId="1" xfId="0" applyNumberFormat="1" applyFont="1" applyFill="1" applyBorder="1" applyAlignment="1">
      <alignment wrapText="1"/>
    </xf>
    <xf numFmtId="4" fontId="5" fillId="2" borderId="0" xfId="0" applyNumberFormat="1" applyFont="1" applyFill="1"/>
    <xf numFmtId="49" fontId="8" fillId="3" borderId="2" xfId="0" applyNumberFormat="1" applyFont="1" applyFill="1" applyBorder="1"/>
    <xf numFmtId="49" fontId="7" fillId="0" borderId="2" xfId="0" applyNumberFormat="1" applyFont="1" applyBorder="1"/>
    <xf numFmtId="49" fontId="8" fillId="0" borderId="2" xfId="0" applyNumberFormat="1" applyFont="1" applyBorder="1"/>
    <xf numFmtId="49" fontId="2" fillId="0" borderId="2" xfId="0" applyNumberFormat="1" applyFont="1" applyBorder="1"/>
    <xf numFmtId="49" fontId="1" fillId="3" borderId="2" xfId="0" applyNumberFormat="1" applyFont="1" applyFill="1" applyBorder="1" applyAlignment="1">
      <alignment horizontal="left"/>
    </xf>
    <xf numFmtId="49" fontId="1" fillId="3" borderId="2" xfId="0" applyNumberFormat="1" applyFont="1" applyFill="1" applyBorder="1"/>
    <xf numFmtId="49" fontId="4" fillId="3" borderId="2" xfId="0" applyNumberFormat="1" applyFont="1" applyFill="1" applyBorder="1"/>
    <xf numFmtId="49" fontId="1" fillId="0" borderId="2" xfId="0" applyNumberFormat="1" applyFont="1" applyBorder="1"/>
    <xf numFmtId="4" fontId="4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10" fillId="0" borderId="0" xfId="0" applyNumberFormat="1" applyFont="1"/>
    <xf numFmtId="4" fontId="11" fillId="0" borderId="0" xfId="0" applyNumberFormat="1" applyFont="1"/>
    <xf numFmtId="0" fontId="11" fillId="0" borderId="0" xfId="0" applyFont="1"/>
    <xf numFmtId="0" fontId="12" fillId="0" borderId="0" xfId="0" applyFont="1"/>
    <xf numFmtId="4" fontId="1" fillId="0" borderId="0" xfId="0" applyNumberFormat="1" applyFont="1"/>
    <xf numFmtId="4" fontId="2" fillId="3" borderId="1" xfId="0" applyNumberFormat="1" applyFont="1" applyFill="1" applyBorder="1"/>
    <xf numFmtId="0" fontId="1" fillId="0" borderId="2" xfId="0" applyFont="1" applyBorder="1"/>
    <xf numFmtId="49" fontId="7" fillId="3" borderId="2" xfId="0" applyNumberFormat="1" applyFont="1" applyFill="1" applyBorder="1"/>
    <xf numFmtId="3" fontId="2" fillId="3" borderId="1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/>
    <xf numFmtId="4" fontId="0" fillId="3" borderId="0" xfId="0" applyNumberFormat="1" applyFill="1"/>
    <xf numFmtId="0" fontId="0" fillId="3" borderId="0" xfId="0" applyFill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3731"/>
  <sheetViews>
    <sheetView tabSelected="1" topLeftCell="A4" workbookViewId="0">
      <selection activeCell="AD10" sqref="AD10"/>
    </sheetView>
  </sheetViews>
  <sheetFormatPr defaultRowHeight="15" x14ac:dyDescent="0.25"/>
  <cols>
    <col min="1" max="1" width="4.7109375" customWidth="1"/>
    <col min="2" max="2" width="12.28515625" customWidth="1"/>
    <col min="3" max="3" width="4.140625" style="43" customWidth="1"/>
    <col min="4" max="4" width="18.28515625" customWidth="1"/>
    <col min="5" max="6" width="13.5703125" style="47" customWidth="1"/>
    <col min="7" max="7" width="15.42578125" style="23" customWidth="1"/>
    <col min="8" max="8" width="12.28515625" style="23" customWidth="1"/>
    <col min="9" max="9" width="13.140625" style="23" customWidth="1"/>
    <col min="10" max="10" width="14" style="23" bestFit="1" customWidth="1"/>
    <col min="11" max="11" width="13.85546875" style="29" hidden="1" customWidth="1"/>
    <col min="12" max="13" width="13.85546875" hidden="1" customWidth="1"/>
    <col min="14" max="14" width="12.7109375" hidden="1" customWidth="1"/>
    <col min="15" max="15" width="0" hidden="1" customWidth="1"/>
    <col min="16" max="16" width="11.7109375" style="29" hidden="1" customWidth="1"/>
    <col min="17" max="17" width="12.7109375" hidden="1" customWidth="1"/>
    <col min="18" max="24" width="0" hidden="1" customWidth="1"/>
    <col min="25" max="25" width="15" style="23" hidden="1" customWidth="1"/>
    <col min="26" max="26" width="16.42578125" style="29" hidden="1" customWidth="1"/>
    <col min="27" max="27" width="14.140625" hidden="1" customWidth="1"/>
    <col min="28" max="28" width="15.42578125" style="29" hidden="1" customWidth="1"/>
    <col min="29" max="29" width="15.42578125" style="29" bestFit="1" customWidth="1"/>
    <col min="30" max="30" width="15.42578125" bestFit="1" customWidth="1"/>
  </cols>
  <sheetData>
    <row r="1" spans="1:30" hidden="1" x14ac:dyDescent="0.25">
      <c r="A1" s="28"/>
      <c r="B1" s="28"/>
      <c r="C1" s="40"/>
      <c r="D1" s="28"/>
      <c r="G1" s="66"/>
      <c r="H1" s="66"/>
    </row>
    <row r="2" spans="1:30" hidden="1" x14ac:dyDescent="0.25">
      <c r="A2" s="28"/>
      <c r="B2" s="28"/>
      <c r="C2" s="40"/>
      <c r="D2" s="28"/>
      <c r="G2" s="66"/>
      <c r="H2" s="66"/>
    </row>
    <row r="3" spans="1:30" hidden="1" x14ac:dyDescent="0.25">
      <c r="A3" s="28"/>
      <c r="B3" s="28"/>
      <c r="C3" s="40"/>
      <c r="D3" s="28"/>
      <c r="G3" s="66"/>
      <c r="H3" s="66"/>
    </row>
    <row r="4" spans="1:30" ht="44.25" customHeight="1" x14ac:dyDescent="0.25">
      <c r="A4" s="82" t="s">
        <v>193</v>
      </c>
      <c r="B4" s="83"/>
      <c r="C4" s="83"/>
      <c r="D4" s="83"/>
      <c r="E4" s="83"/>
      <c r="F4" s="83"/>
      <c r="G4" s="83"/>
      <c r="H4" s="83"/>
      <c r="I4" s="83"/>
      <c r="J4" s="83"/>
    </row>
    <row r="5" spans="1:30" x14ac:dyDescent="0.25">
      <c r="A5" s="44"/>
      <c r="B5" s="44"/>
      <c r="C5" s="44"/>
      <c r="D5" s="44"/>
      <c r="E5" s="49"/>
      <c r="F5" s="77"/>
      <c r="G5" s="66"/>
      <c r="H5" s="66"/>
      <c r="J5" s="71"/>
    </row>
    <row r="6" spans="1:30" ht="35.25" customHeight="1" x14ac:dyDescent="0.25">
      <c r="A6" s="78" t="s">
        <v>121</v>
      </c>
      <c r="B6" s="78"/>
      <c r="C6" s="79" t="s">
        <v>0</v>
      </c>
      <c r="D6" s="79"/>
      <c r="E6" s="45" t="s">
        <v>139</v>
      </c>
      <c r="F6" s="45" t="s">
        <v>191</v>
      </c>
      <c r="G6" s="45" t="s">
        <v>148</v>
      </c>
      <c r="H6" s="45" t="s">
        <v>173</v>
      </c>
      <c r="I6" s="45" t="s">
        <v>149</v>
      </c>
      <c r="J6" s="45" t="s">
        <v>180</v>
      </c>
    </row>
    <row r="7" spans="1:30" ht="73.5" customHeight="1" x14ac:dyDescent="0.25">
      <c r="A7" s="69" t="s">
        <v>1</v>
      </c>
      <c r="B7" s="24" t="s">
        <v>2</v>
      </c>
      <c r="C7" s="39"/>
      <c r="D7" s="70"/>
      <c r="E7" s="26">
        <f>E8+E11+E13</f>
        <v>20850548000</v>
      </c>
      <c r="F7" s="26"/>
      <c r="G7" s="26">
        <f t="shared" ref="G7:J7" si="0">G8+G11+G13</f>
        <v>0</v>
      </c>
      <c r="H7" s="26">
        <f t="shared" si="0"/>
        <v>3292000</v>
      </c>
      <c r="I7" s="26">
        <f t="shared" si="0"/>
        <v>0</v>
      </c>
      <c r="J7" s="26">
        <f t="shared" si="0"/>
        <v>20853840000</v>
      </c>
    </row>
    <row r="8" spans="1:30" x14ac:dyDescent="0.25">
      <c r="A8" s="53"/>
      <c r="B8" s="12"/>
      <c r="C8" s="38">
        <v>424</v>
      </c>
      <c r="D8" s="6" t="s">
        <v>3</v>
      </c>
      <c r="E8" s="46">
        <f>E9+E10</f>
        <v>20002789000</v>
      </c>
      <c r="F8" s="46"/>
      <c r="G8" s="46">
        <f t="shared" ref="G8:J8" si="1">G9+G10</f>
        <v>0</v>
      </c>
      <c r="H8" s="46">
        <f t="shared" si="1"/>
        <v>3292000</v>
      </c>
      <c r="I8" s="46">
        <f t="shared" si="1"/>
        <v>0</v>
      </c>
      <c r="J8" s="46">
        <f t="shared" si="1"/>
        <v>20006081000</v>
      </c>
    </row>
    <row r="9" spans="1:30" x14ac:dyDescent="0.25">
      <c r="A9" s="53"/>
      <c r="B9" s="37"/>
      <c r="C9" s="9">
        <v>4246</v>
      </c>
      <c r="D9" s="3" t="s">
        <v>4</v>
      </c>
      <c r="E9" s="50">
        <v>19666789000</v>
      </c>
      <c r="F9" s="50"/>
      <c r="G9" s="16"/>
      <c r="H9" s="16">
        <v>3292000</v>
      </c>
      <c r="I9" s="16"/>
      <c r="J9" s="17">
        <f>E9+F9+G9+H9+I9</f>
        <v>19670081000</v>
      </c>
    </row>
    <row r="10" spans="1:30" x14ac:dyDescent="0.25">
      <c r="A10" s="53"/>
      <c r="B10" s="12"/>
      <c r="C10" s="9">
        <v>4249</v>
      </c>
      <c r="D10" s="3" t="s">
        <v>95</v>
      </c>
      <c r="E10" s="50">
        <v>336000000</v>
      </c>
      <c r="F10" s="50"/>
      <c r="G10" s="16"/>
      <c r="H10" s="16"/>
      <c r="I10" s="16"/>
      <c r="J10" s="17">
        <f t="shared" ref="J10:J71" si="2">E10+G10+H10+I10</f>
        <v>336000000</v>
      </c>
    </row>
    <row r="11" spans="1:30" x14ac:dyDescent="0.25">
      <c r="A11" s="53"/>
      <c r="B11" s="12"/>
      <c r="C11" s="38">
        <v>462</v>
      </c>
      <c r="D11" s="6" t="s">
        <v>5</v>
      </c>
      <c r="E11" s="46">
        <f>E12</f>
        <v>574612000</v>
      </c>
      <c r="F11" s="46"/>
      <c r="G11" s="16"/>
      <c r="H11" s="16"/>
      <c r="I11" s="16"/>
      <c r="J11" s="20">
        <f t="shared" si="2"/>
        <v>574612000</v>
      </c>
    </row>
    <row r="12" spans="1:30" x14ac:dyDescent="0.25">
      <c r="A12" s="53"/>
      <c r="B12" s="12"/>
      <c r="C12" s="9">
        <v>4621</v>
      </c>
      <c r="D12" s="3" t="s">
        <v>6</v>
      </c>
      <c r="E12" s="50">
        <v>574612000</v>
      </c>
      <c r="F12" s="50"/>
      <c r="G12" s="16"/>
      <c r="H12" s="16"/>
      <c r="I12" s="16"/>
      <c r="J12" s="17">
        <f t="shared" si="2"/>
        <v>574612000</v>
      </c>
    </row>
    <row r="13" spans="1:30" x14ac:dyDescent="0.25">
      <c r="A13" s="53"/>
      <c r="B13" s="12"/>
      <c r="C13" s="38">
        <v>472</v>
      </c>
      <c r="D13" s="6" t="s">
        <v>7</v>
      </c>
      <c r="E13" s="46">
        <f>E14</f>
        <v>273147000</v>
      </c>
      <c r="F13" s="46"/>
      <c r="G13" s="16"/>
      <c r="H13" s="16"/>
      <c r="I13" s="16"/>
      <c r="J13" s="20">
        <f t="shared" si="2"/>
        <v>273147000</v>
      </c>
    </row>
    <row r="14" spans="1:30" x14ac:dyDescent="0.25">
      <c r="A14" s="53"/>
      <c r="B14" s="12"/>
      <c r="C14" s="9">
        <v>4727</v>
      </c>
      <c r="D14" s="3" t="s">
        <v>8</v>
      </c>
      <c r="E14" s="50">
        <v>273147000</v>
      </c>
      <c r="F14" s="50"/>
      <c r="G14" s="16"/>
      <c r="H14" s="16"/>
      <c r="I14" s="16"/>
      <c r="J14" s="17">
        <f t="shared" si="2"/>
        <v>273147000</v>
      </c>
      <c r="AD14" s="29"/>
    </row>
    <row r="15" spans="1:30" ht="61.5" customHeight="1" x14ac:dyDescent="0.25">
      <c r="A15" s="52" t="s">
        <v>9</v>
      </c>
      <c r="B15" s="24" t="s">
        <v>10</v>
      </c>
      <c r="C15" s="13"/>
      <c r="D15" s="11"/>
      <c r="E15" s="26">
        <f>E16+E18+E20</f>
        <v>218200000</v>
      </c>
      <c r="F15" s="26"/>
      <c r="G15" s="67"/>
      <c r="H15" s="67"/>
      <c r="I15" s="67"/>
      <c r="J15" s="18">
        <f t="shared" si="2"/>
        <v>218200000</v>
      </c>
    </row>
    <row r="16" spans="1:30" x14ac:dyDescent="0.25">
      <c r="A16" s="54"/>
      <c r="B16" s="30"/>
      <c r="C16" s="38">
        <v>423</v>
      </c>
      <c r="D16" s="31" t="s">
        <v>11</v>
      </c>
      <c r="E16" s="46">
        <f>E17</f>
        <v>48200000</v>
      </c>
      <c r="F16" s="46"/>
      <c r="G16" s="16"/>
      <c r="H16" s="16"/>
      <c r="I16" s="16"/>
      <c r="J16" s="20">
        <f t="shared" si="2"/>
        <v>48200000</v>
      </c>
    </row>
    <row r="17" spans="1:27" ht="23.25" x14ac:dyDescent="0.25">
      <c r="A17" s="54"/>
      <c r="B17" s="12"/>
      <c r="C17" s="9">
        <v>4239</v>
      </c>
      <c r="D17" s="4" t="s">
        <v>12</v>
      </c>
      <c r="E17" s="50">
        <v>48200000</v>
      </c>
      <c r="F17" s="50"/>
      <c r="G17" s="16"/>
      <c r="H17" s="16"/>
      <c r="I17" s="16"/>
      <c r="J17" s="17">
        <f t="shared" si="2"/>
        <v>48200000</v>
      </c>
      <c r="AA17" s="29"/>
    </row>
    <row r="18" spans="1:27" x14ac:dyDescent="0.25">
      <c r="A18" s="53"/>
      <c r="B18" s="12"/>
      <c r="C18" s="38">
        <v>424</v>
      </c>
      <c r="D18" s="6" t="s">
        <v>3</v>
      </c>
      <c r="E18" s="46">
        <f>E19</f>
        <v>139500000</v>
      </c>
      <c r="F18" s="46"/>
      <c r="G18" s="16"/>
      <c r="H18" s="16"/>
      <c r="I18" s="16"/>
      <c r="J18" s="20">
        <f t="shared" si="2"/>
        <v>139500000</v>
      </c>
      <c r="AA18" s="29"/>
    </row>
    <row r="19" spans="1:27" x14ac:dyDescent="0.25">
      <c r="A19" s="53"/>
      <c r="B19" s="12"/>
      <c r="C19" s="9">
        <v>4246</v>
      </c>
      <c r="D19" s="3" t="s">
        <v>13</v>
      </c>
      <c r="E19" s="50">
        <v>139500000</v>
      </c>
      <c r="F19" s="50"/>
      <c r="G19" s="16"/>
      <c r="H19" s="16"/>
      <c r="I19" s="16"/>
      <c r="J19" s="17">
        <f t="shared" si="2"/>
        <v>139500000</v>
      </c>
    </row>
    <row r="20" spans="1:27" x14ac:dyDescent="0.25">
      <c r="A20" s="53"/>
      <c r="B20" s="12"/>
      <c r="C20" s="38">
        <v>462</v>
      </c>
      <c r="D20" s="6" t="s">
        <v>5</v>
      </c>
      <c r="E20" s="46">
        <f>E21</f>
        <v>30500000</v>
      </c>
      <c r="F20" s="46"/>
      <c r="G20" s="16"/>
      <c r="H20" s="16"/>
      <c r="I20" s="16"/>
      <c r="J20" s="20">
        <f t="shared" si="2"/>
        <v>30500000</v>
      </c>
    </row>
    <row r="21" spans="1:27" x14ac:dyDescent="0.25">
      <c r="A21" s="53"/>
      <c r="B21" s="12"/>
      <c r="C21" s="9">
        <v>4621</v>
      </c>
      <c r="D21" s="3" t="s">
        <v>6</v>
      </c>
      <c r="E21" s="50">
        <v>30500000</v>
      </c>
      <c r="F21" s="50"/>
      <c r="G21" s="16"/>
      <c r="H21" s="16"/>
      <c r="I21" s="16"/>
      <c r="J21" s="17">
        <f t="shared" si="2"/>
        <v>30500000</v>
      </c>
    </row>
    <row r="22" spans="1:27" ht="102.75" customHeight="1" x14ac:dyDescent="0.25">
      <c r="A22" s="52" t="s">
        <v>14</v>
      </c>
      <c r="B22" s="32" t="s">
        <v>15</v>
      </c>
      <c r="C22" s="13"/>
      <c r="D22" s="11"/>
      <c r="E22" s="26">
        <f>E23</f>
        <v>320000000</v>
      </c>
      <c r="F22" s="26"/>
      <c r="G22" s="67"/>
      <c r="H22" s="67"/>
      <c r="I22" s="67"/>
      <c r="J22" s="18">
        <f t="shared" si="2"/>
        <v>320000000</v>
      </c>
    </row>
    <row r="23" spans="1:27" x14ac:dyDescent="0.25">
      <c r="A23" s="53"/>
      <c r="B23" s="12"/>
      <c r="C23" s="38">
        <v>451</v>
      </c>
      <c r="D23" s="6" t="s">
        <v>16</v>
      </c>
      <c r="E23" s="46">
        <f>E24</f>
        <v>320000000</v>
      </c>
      <c r="F23" s="46"/>
      <c r="G23" s="16"/>
      <c r="H23" s="16"/>
      <c r="I23" s="16"/>
      <c r="J23" s="20">
        <f t="shared" si="2"/>
        <v>320000000</v>
      </c>
    </row>
    <row r="24" spans="1:27" x14ac:dyDescent="0.25">
      <c r="A24" s="53"/>
      <c r="B24" s="30"/>
      <c r="C24" s="9">
        <v>4511</v>
      </c>
      <c r="D24" s="3" t="s">
        <v>17</v>
      </c>
      <c r="E24" s="50">
        <v>320000000</v>
      </c>
      <c r="F24" s="50"/>
      <c r="G24" s="16"/>
      <c r="H24" s="16"/>
      <c r="I24" s="16"/>
      <c r="J24" s="17">
        <f t="shared" si="2"/>
        <v>320000000</v>
      </c>
    </row>
    <row r="25" spans="1:27" ht="59.25" customHeight="1" x14ac:dyDescent="0.25">
      <c r="A25" s="52" t="s">
        <v>18</v>
      </c>
      <c r="B25" s="24" t="s">
        <v>84</v>
      </c>
      <c r="C25" s="13"/>
      <c r="D25" s="5"/>
      <c r="E25" s="26">
        <f>E26</f>
        <v>60000000</v>
      </c>
      <c r="F25" s="26"/>
      <c r="G25" s="67"/>
      <c r="H25" s="67"/>
      <c r="I25" s="67"/>
      <c r="J25" s="18">
        <f t="shared" si="2"/>
        <v>60000000</v>
      </c>
    </row>
    <row r="26" spans="1:27" x14ac:dyDescent="0.25">
      <c r="A26" s="53"/>
      <c r="B26" s="12"/>
      <c r="C26" s="38">
        <v>451</v>
      </c>
      <c r="D26" s="6" t="s">
        <v>19</v>
      </c>
      <c r="E26" s="46">
        <f>E27</f>
        <v>60000000</v>
      </c>
      <c r="F26" s="46"/>
      <c r="G26" s="16"/>
      <c r="H26" s="16"/>
      <c r="I26" s="16"/>
      <c r="J26" s="20">
        <f t="shared" si="2"/>
        <v>60000000</v>
      </c>
    </row>
    <row r="27" spans="1:27" x14ac:dyDescent="0.25">
      <c r="A27" s="53"/>
      <c r="B27" s="12"/>
      <c r="C27" s="9">
        <v>4511</v>
      </c>
      <c r="D27" s="3" t="s">
        <v>20</v>
      </c>
      <c r="E27" s="50">
        <v>60000000</v>
      </c>
      <c r="F27" s="50"/>
      <c r="G27" s="16"/>
      <c r="H27" s="16"/>
      <c r="I27" s="16"/>
      <c r="J27" s="17">
        <f t="shared" si="2"/>
        <v>60000000</v>
      </c>
    </row>
    <row r="28" spans="1:27" ht="57.75" customHeight="1" x14ac:dyDescent="0.25">
      <c r="A28" s="52" t="s">
        <v>21</v>
      </c>
      <c r="B28" s="24" t="s">
        <v>22</v>
      </c>
      <c r="C28" s="13"/>
      <c r="D28" s="5"/>
      <c r="E28" s="26">
        <f>E29</f>
        <v>1460802000</v>
      </c>
      <c r="F28" s="26"/>
      <c r="G28" s="67"/>
      <c r="H28" s="67"/>
      <c r="I28" s="67"/>
      <c r="J28" s="18">
        <f t="shared" si="2"/>
        <v>1460802000</v>
      </c>
    </row>
    <row r="29" spans="1:27" x14ac:dyDescent="0.25">
      <c r="A29" s="53"/>
      <c r="B29" s="12"/>
      <c r="C29" s="38">
        <v>451</v>
      </c>
      <c r="D29" s="6" t="s">
        <v>19</v>
      </c>
      <c r="E29" s="60">
        <f>E30</f>
        <v>1460802000</v>
      </c>
      <c r="F29" s="60"/>
      <c r="G29" s="16"/>
      <c r="H29" s="16"/>
      <c r="I29" s="16"/>
      <c r="J29" s="20">
        <f t="shared" si="2"/>
        <v>1460802000</v>
      </c>
    </row>
    <row r="30" spans="1:27" x14ac:dyDescent="0.25">
      <c r="A30" s="53"/>
      <c r="B30" s="12"/>
      <c r="C30" s="9">
        <v>4511</v>
      </c>
      <c r="D30" s="3" t="s">
        <v>20</v>
      </c>
      <c r="E30" s="61">
        <v>1460802000</v>
      </c>
      <c r="F30" s="61"/>
      <c r="G30" s="16"/>
      <c r="H30" s="16"/>
      <c r="I30" s="16"/>
      <c r="J30" s="17">
        <f t="shared" si="2"/>
        <v>1460802000</v>
      </c>
    </row>
    <row r="31" spans="1:27" ht="35.25" customHeight="1" x14ac:dyDescent="0.25">
      <c r="A31" s="52" t="s">
        <v>23</v>
      </c>
      <c r="B31" s="33" t="s">
        <v>24</v>
      </c>
      <c r="C31" s="13"/>
      <c r="D31" s="5"/>
      <c r="E31" s="26">
        <f>E32</f>
        <v>126800000</v>
      </c>
      <c r="F31" s="26"/>
      <c r="G31" s="67"/>
      <c r="H31" s="67"/>
      <c r="I31" s="67"/>
      <c r="J31" s="18">
        <f t="shared" si="2"/>
        <v>126800000</v>
      </c>
    </row>
    <row r="32" spans="1:27" x14ac:dyDescent="0.25">
      <c r="A32" s="53"/>
      <c r="B32" s="34"/>
      <c r="C32" s="38">
        <v>451</v>
      </c>
      <c r="D32" s="6" t="s">
        <v>19</v>
      </c>
      <c r="E32" s="46">
        <f>E33</f>
        <v>126800000</v>
      </c>
      <c r="F32" s="46"/>
      <c r="G32" s="16"/>
      <c r="H32" s="16"/>
      <c r="I32" s="16"/>
      <c r="J32" s="20">
        <f t="shared" si="2"/>
        <v>126800000</v>
      </c>
    </row>
    <row r="33" spans="1:11" x14ac:dyDescent="0.25">
      <c r="A33" s="53"/>
      <c r="B33" s="12"/>
      <c r="C33" s="38">
        <v>4511</v>
      </c>
      <c r="D33" s="3" t="s">
        <v>20</v>
      </c>
      <c r="E33" s="50">
        <v>126800000</v>
      </c>
      <c r="F33" s="50"/>
      <c r="G33" s="16"/>
      <c r="H33" s="16"/>
      <c r="I33" s="16"/>
      <c r="J33" s="17">
        <f t="shared" si="2"/>
        <v>126800000</v>
      </c>
    </row>
    <row r="34" spans="1:11" ht="23.25" x14ac:dyDescent="0.25">
      <c r="A34" s="52" t="s">
        <v>25</v>
      </c>
      <c r="B34" s="33" t="s">
        <v>26</v>
      </c>
      <c r="C34" s="13"/>
      <c r="D34" s="5"/>
      <c r="E34" s="18">
        <f>E35+E37+E40+E42+E46+E48+E50+E55+E58+E67+E70+E72+E77+E81+E86</f>
        <v>280954000</v>
      </c>
      <c r="F34" s="18"/>
      <c r="G34" s="18">
        <f t="shared" ref="G34:J34" si="3">G35+G37+G40+G42+G46+G48+G50+G55+G58+G67+G70+G72+G77+G81+G86</f>
        <v>0</v>
      </c>
      <c r="H34" s="18">
        <f t="shared" si="3"/>
        <v>12300000</v>
      </c>
      <c r="I34" s="18">
        <f t="shared" si="3"/>
        <v>0</v>
      </c>
      <c r="J34" s="18">
        <f t="shared" si="3"/>
        <v>293254000</v>
      </c>
      <c r="K34" s="29">
        <v>236073000</v>
      </c>
    </row>
    <row r="35" spans="1:11" x14ac:dyDescent="0.25">
      <c r="A35" s="53"/>
      <c r="B35" s="34"/>
      <c r="C35" s="41">
        <v>411</v>
      </c>
      <c r="D35" s="6" t="s">
        <v>27</v>
      </c>
      <c r="E35" s="46">
        <f>E36</f>
        <v>76071000</v>
      </c>
      <c r="F35" s="46"/>
      <c r="G35" s="16"/>
      <c r="H35" s="16"/>
      <c r="I35" s="16"/>
      <c r="J35" s="20">
        <f t="shared" si="2"/>
        <v>76071000</v>
      </c>
    </row>
    <row r="36" spans="1:11" x14ac:dyDescent="0.25">
      <c r="A36" s="53"/>
      <c r="B36" s="12"/>
      <c r="C36" s="42">
        <v>4111</v>
      </c>
      <c r="D36" s="3" t="s">
        <v>28</v>
      </c>
      <c r="E36" s="50">
        <v>76071000</v>
      </c>
      <c r="F36" s="50"/>
      <c r="G36" s="16"/>
      <c r="H36" s="16"/>
      <c r="I36" s="16"/>
      <c r="J36" s="17">
        <f t="shared" si="2"/>
        <v>76071000</v>
      </c>
    </row>
    <row r="37" spans="1:11" x14ac:dyDescent="0.25">
      <c r="A37" s="53"/>
      <c r="B37" s="34"/>
      <c r="C37" s="41">
        <v>412</v>
      </c>
      <c r="D37" s="6" t="s">
        <v>29</v>
      </c>
      <c r="E37" s="46">
        <f>E38+E39</f>
        <v>11525000</v>
      </c>
      <c r="F37" s="46"/>
      <c r="G37" s="16"/>
      <c r="H37" s="16"/>
      <c r="I37" s="16"/>
      <c r="J37" s="20">
        <f t="shared" si="2"/>
        <v>11525000</v>
      </c>
    </row>
    <row r="38" spans="1:11" x14ac:dyDescent="0.25">
      <c r="A38" s="53"/>
      <c r="B38" s="12"/>
      <c r="C38" s="42">
        <v>4121</v>
      </c>
      <c r="D38" s="3" t="s">
        <v>30</v>
      </c>
      <c r="E38" s="50">
        <v>8222638</v>
      </c>
      <c r="F38" s="50"/>
      <c r="G38" s="16"/>
      <c r="H38" s="16"/>
      <c r="I38" s="16"/>
      <c r="J38" s="17">
        <f t="shared" si="2"/>
        <v>8222638</v>
      </c>
    </row>
    <row r="39" spans="1:11" x14ac:dyDescent="0.25">
      <c r="A39" s="53"/>
      <c r="B39" s="12"/>
      <c r="C39" s="42">
        <v>4122</v>
      </c>
      <c r="D39" s="3" t="s">
        <v>31</v>
      </c>
      <c r="E39" s="50">
        <v>3302362</v>
      </c>
      <c r="F39" s="50"/>
      <c r="G39" s="16"/>
      <c r="H39" s="16"/>
      <c r="I39" s="16"/>
      <c r="J39" s="17">
        <f t="shared" si="2"/>
        <v>3302362</v>
      </c>
    </row>
    <row r="40" spans="1:11" x14ac:dyDescent="0.25">
      <c r="A40" s="53"/>
      <c r="B40" s="34"/>
      <c r="C40" s="41">
        <v>413</v>
      </c>
      <c r="D40" s="6" t="s">
        <v>32</v>
      </c>
      <c r="E40" s="46">
        <f>E41</f>
        <v>400000</v>
      </c>
      <c r="F40" s="46"/>
      <c r="G40" s="16"/>
      <c r="H40" s="16"/>
      <c r="I40" s="16"/>
      <c r="J40" s="20">
        <f t="shared" si="2"/>
        <v>400000</v>
      </c>
    </row>
    <row r="41" spans="1:11" x14ac:dyDescent="0.25">
      <c r="A41" s="53"/>
      <c r="B41" s="12"/>
      <c r="C41" s="42">
        <v>4131</v>
      </c>
      <c r="D41" s="3" t="s">
        <v>32</v>
      </c>
      <c r="E41" s="50">
        <v>400000</v>
      </c>
      <c r="F41" s="50"/>
      <c r="G41" s="16"/>
      <c r="H41" s="16"/>
      <c r="I41" s="16"/>
      <c r="J41" s="17">
        <f t="shared" si="2"/>
        <v>400000</v>
      </c>
    </row>
    <row r="42" spans="1:11" x14ac:dyDescent="0.25">
      <c r="A42" s="53"/>
      <c r="B42" s="34"/>
      <c r="C42" s="41">
        <v>414</v>
      </c>
      <c r="D42" s="6" t="s">
        <v>33</v>
      </c>
      <c r="E42" s="46">
        <f>E43+E44+E45</f>
        <v>946000</v>
      </c>
      <c r="F42" s="46"/>
      <c r="G42" s="16"/>
      <c r="H42" s="16"/>
      <c r="I42" s="16"/>
      <c r="J42" s="20">
        <f t="shared" si="2"/>
        <v>946000</v>
      </c>
    </row>
    <row r="43" spans="1:11" x14ac:dyDescent="0.25">
      <c r="A43" s="53"/>
      <c r="B43" s="12"/>
      <c r="C43" s="42">
        <v>4141</v>
      </c>
      <c r="D43" s="3" t="s">
        <v>34</v>
      </c>
      <c r="E43" s="50">
        <v>100000</v>
      </c>
      <c r="F43" s="50"/>
      <c r="G43" s="16"/>
      <c r="H43" s="16"/>
      <c r="I43" s="16"/>
      <c r="J43" s="17">
        <f t="shared" si="2"/>
        <v>100000</v>
      </c>
    </row>
    <row r="44" spans="1:11" x14ac:dyDescent="0.25">
      <c r="A44" s="53"/>
      <c r="B44" s="12"/>
      <c r="C44" s="42">
        <v>4143</v>
      </c>
      <c r="D44" s="3" t="s">
        <v>35</v>
      </c>
      <c r="E44" s="50">
        <v>530000</v>
      </c>
      <c r="F44" s="50"/>
      <c r="G44" s="16"/>
      <c r="H44" s="16"/>
      <c r="I44" s="16"/>
      <c r="J44" s="17">
        <f t="shared" si="2"/>
        <v>530000</v>
      </c>
    </row>
    <row r="45" spans="1:11" x14ac:dyDescent="0.25">
      <c r="A45" s="53"/>
      <c r="B45" s="12"/>
      <c r="C45" s="42">
        <v>4144</v>
      </c>
      <c r="D45" s="3" t="s">
        <v>36</v>
      </c>
      <c r="E45" s="50">
        <v>316000</v>
      </c>
      <c r="F45" s="50"/>
      <c r="G45" s="16"/>
      <c r="H45" s="16"/>
      <c r="I45" s="16"/>
      <c r="J45" s="17">
        <f t="shared" si="2"/>
        <v>316000</v>
      </c>
    </row>
    <row r="46" spans="1:11" x14ac:dyDescent="0.25">
      <c r="A46" s="53"/>
      <c r="B46" s="34"/>
      <c r="C46" s="41">
        <v>415</v>
      </c>
      <c r="D46" s="6" t="s">
        <v>37</v>
      </c>
      <c r="E46" s="46">
        <f>E47</f>
        <v>2685000</v>
      </c>
      <c r="F46" s="46"/>
      <c r="G46" s="16"/>
      <c r="H46" s="16"/>
      <c r="I46" s="16"/>
      <c r="J46" s="20">
        <f t="shared" si="2"/>
        <v>2685000</v>
      </c>
    </row>
    <row r="47" spans="1:11" x14ac:dyDescent="0.25">
      <c r="A47" s="53"/>
      <c r="B47" s="12"/>
      <c r="C47" s="42">
        <v>4151</v>
      </c>
      <c r="D47" s="3" t="s">
        <v>37</v>
      </c>
      <c r="E47" s="50">
        <v>2685000</v>
      </c>
      <c r="F47" s="50"/>
      <c r="G47" s="16"/>
      <c r="H47" s="16"/>
      <c r="I47" s="16"/>
      <c r="J47" s="17">
        <f t="shared" si="2"/>
        <v>2685000</v>
      </c>
    </row>
    <row r="48" spans="1:11" x14ac:dyDescent="0.25">
      <c r="A48" s="53"/>
      <c r="B48" s="34"/>
      <c r="C48" s="41">
        <v>416</v>
      </c>
      <c r="D48" s="6" t="s">
        <v>38</v>
      </c>
      <c r="E48" s="46">
        <f>E49</f>
        <v>534000</v>
      </c>
      <c r="F48" s="46"/>
      <c r="G48" s="16"/>
      <c r="H48" s="16"/>
      <c r="I48" s="16"/>
      <c r="J48" s="20">
        <f t="shared" si="2"/>
        <v>534000</v>
      </c>
    </row>
    <row r="49" spans="1:17" x14ac:dyDescent="0.25">
      <c r="A49" s="53"/>
      <c r="B49" s="12"/>
      <c r="C49" s="42">
        <v>4161</v>
      </c>
      <c r="D49" s="3" t="s">
        <v>39</v>
      </c>
      <c r="E49" s="50">
        <v>534000</v>
      </c>
      <c r="F49" s="50"/>
      <c r="G49" s="16"/>
      <c r="H49" s="16"/>
      <c r="I49" s="16"/>
      <c r="J49" s="17">
        <f t="shared" si="2"/>
        <v>534000</v>
      </c>
    </row>
    <row r="50" spans="1:17" x14ac:dyDescent="0.25">
      <c r="A50" s="53"/>
      <c r="B50" s="34"/>
      <c r="C50" s="41">
        <v>421</v>
      </c>
      <c r="D50" s="6" t="s">
        <v>40</v>
      </c>
      <c r="E50" s="46">
        <f>E51+E52+E53+E54</f>
        <v>12150000</v>
      </c>
      <c r="F50" s="46"/>
      <c r="G50" s="46">
        <f t="shared" ref="G50:J50" si="4">G51+G52+G53+G54</f>
        <v>0</v>
      </c>
      <c r="H50" s="46">
        <f t="shared" si="4"/>
        <v>800000</v>
      </c>
      <c r="I50" s="46">
        <f t="shared" si="4"/>
        <v>0</v>
      </c>
      <c r="J50" s="46">
        <f t="shared" si="4"/>
        <v>12950000</v>
      </c>
    </row>
    <row r="51" spans="1:17" x14ac:dyDescent="0.25">
      <c r="A51" s="53"/>
      <c r="B51" s="12"/>
      <c r="C51" s="42">
        <v>4211</v>
      </c>
      <c r="D51" s="3" t="s">
        <v>41</v>
      </c>
      <c r="E51" s="50">
        <v>100000</v>
      </c>
      <c r="F51" s="50"/>
      <c r="G51" s="16"/>
      <c r="H51" s="16">
        <v>300000</v>
      </c>
      <c r="I51" s="16"/>
      <c r="J51" s="17">
        <f t="shared" si="2"/>
        <v>400000</v>
      </c>
    </row>
    <row r="52" spans="1:17" x14ac:dyDescent="0.25">
      <c r="A52" s="53"/>
      <c r="B52" s="12"/>
      <c r="C52" s="42">
        <v>4214</v>
      </c>
      <c r="D52" s="3" t="s">
        <v>42</v>
      </c>
      <c r="E52" s="50">
        <v>3000000</v>
      </c>
      <c r="F52" s="50"/>
      <c r="G52" s="16"/>
      <c r="H52" s="16"/>
      <c r="I52" s="16"/>
      <c r="J52" s="17">
        <f t="shared" si="2"/>
        <v>3000000</v>
      </c>
    </row>
    <row r="53" spans="1:17" x14ac:dyDescent="0.25">
      <c r="A53" s="53"/>
      <c r="B53" s="12"/>
      <c r="C53" s="42">
        <v>4215</v>
      </c>
      <c r="D53" s="3" t="s">
        <v>43</v>
      </c>
      <c r="E53" s="50">
        <v>1550000</v>
      </c>
      <c r="F53" s="50"/>
      <c r="G53" s="16"/>
      <c r="H53" s="16"/>
      <c r="I53" s="16"/>
      <c r="J53" s="17">
        <f t="shared" si="2"/>
        <v>1550000</v>
      </c>
    </row>
    <row r="54" spans="1:17" x14ac:dyDescent="0.25">
      <c r="A54" s="53"/>
      <c r="B54" s="12"/>
      <c r="C54" s="42">
        <v>4216</v>
      </c>
      <c r="D54" s="3" t="s">
        <v>44</v>
      </c>
      <c r="E54" s="50">
        <v>7500000</v>
      </c>
      <c r="F54" s="50"/>
      <c r="G54" s="16"/>
      <c r="H54" s="16">
        <v>500000</v>
      </c>
      <c r="I54" s="16"/>
      <c r="J54" s="17">
        <f t="shared" si="2"/>
        <v>8000000</v>
      </c>
    </row>
    <row r="55" spans="1:17" x14ac:dyDescent="0.25">
      <c r="A55" s="53"/>
      <c r="B55" s="34"/>
      <c r="C55" s="41">
        <v>422</v>
      </c>
      <c r="D55" s="6" t="s">
        <v>45</v>
      </c>
      <c r="E55" s="46">
        <f>E56+E57</f>
        <v>11000000</v>
      </c>
      <c r="F55" s="46"/>
      <c r="G55" s="46">
        <f t="shared" ref="G55:J55" si="5">G56+G57</f>
        <v>0</v>
      </c>
      <c r="H55" s="46">
        <f t="shared" si="5"/>
        <v>3500000</v>
      </c>
      <c r="I55" s="46">
        <f t="shared" si="5"/>
        <v>0</v>
      </c>
      <c r="J55" s="46">
        <f t="shared" si="5"/>
        <v>14500000</v>
      </c>
    </row>
    <row r="56" spans="1:17" x14ac:dyDescent="0.25">
      <c r="A56" s="53"/>
      <c r="B56" s="12"/>
      <c r="C56" s="42">
        <v>4221</v>
      </c>
      <c r="D56" s="3" t="s">
        <v>46</v>
      </c>
      <c r="E56" s="50">
        <v>1000000</v>
      </c>
      <c r="F56" s="50"/>
      <c r="G56" s="16"/>
      <c r="H56" s="16">
        <v>500000</v>
      </c>
      <c r="I56" s="16"/>
      <c r="J56" s="17">
        <f t="shared" si="2"/>
        <v>1500000</v>
      </c>
    </row>
    <row r="57" spans="1:17" x14ac:dyDescent="0.25">
      <c r="A57" s="53"/>
      <c r="B57" s="12"/>
      <c r="C57" s="42">
        <v>4222</v>
      </c>
      <c r="D57" s="3" t="s">
        <v>47</v>
      </c>
      <c r="E57" s="50">
        <v>10000000</v>
      </c>
      <c r="F57" s="50"/>
      <c r="G57" s="16"/>
      <c r="H57" s="16">
        <v>3000000</v>
      </c>
      <c r="I57" s="16"/>
      <c r="J57" s="17">
        <f t="shared" si="2"/>
        <v>13000000</v>
      </c>
    </row>
    <row r="58" spans="1:17" x14ac:dyDescent="0.25">
      <c r="A58" s="53"/>
      <c r="B58" s="34"/>
      <c r="C58" s="41">
        <v>423</v>
      </c>
      <c r="D58" s="6" t="s">
        <v>11</v>
      </c>
      <c r="E58" s="46">
        <f>E59+E60+E61+E62+E63+E64+E65+E66</f>
        <v>155578000</v>
      </c>
      <c r="F58" s="46"/>
      <c r="G58" s="46">
        <f t="shared" ref="G58:J58" si="6">G59+G60+G61+G62+G63+G64+G65+G66</f>
        <v>0</v>
      </c>
      <c r="H58" s="46">
        <f t="shared" si="6"/>
        <v>7800000</v>
      </c>
      <c r="I58" s="46">
        <f t="shared" si="6"/>
        <v>0</v>
      </c>
      <c r="J58" s="46">
        <f t="shared" si="6"/>
        <v>163378000</v>
      </c>
      <c r="K58" s="29">
        <v>130878000</v>
      </c>
      <c r="L58" s="29">
        <f>K58-E58</f>
        <v>-24700000</v>
      </c>
    </row>
    <row r="59" spans="1:17" x14ac:dyDescent="0.25">
      <c r="A59" s="53"/>
      <c r="B59" s="12"/>
      <c r="C59" s="42">
        <v>4231</v>
      </c>
      <c r="D59" s="1" t="s">
        <v>48</v>
      </c>
      <c r="E59" s="50">
        <v>456000</v>
      </c>
      <c r="F59" s="50"/>
      <c r="G59" s="16"/>
      <c r="H59" s="16">
        <v>500000</v>
      </c>
      <c r="I59" s="16"/>
      <c r="J59" s="17">
        <f t="shared" si="2"/>
        <v>956000</v>
      </c>
      <c r="L59" s="29"/>
    </row>
    <row r="60" spans="1:17" x14ac:dyDescent="0.25">
      <c r="A60" s="53"/>
      <c r="B60" s="12"/>
      <c r="C60" s="42">
        <v>4232</v>
      </c>
      <c r="D60" s="3" t="s">
        <v>49</v>
      </c>
      <c r="E60" s="50">
        <v>11706000</v>
      </c>
      <c r="F60" s="50"/>
      <c r="G60" s="16"/>
      <c r="H60" s="16"/>
      <c r="I60" s="16"/>
      <c r="J60" s="17">
        <f t="shared" si="2"/>
        <v>11706000</v>
      </c>
    </row>
    <row r="61" spans="1:17" x14ac:dyDescent="0.25">
      <c r="A61" s="53"/>
      <c r="B61" s="12"/>
      <c r="C61" s="42">
        <v>4233</v>
      </c>
      <c r="D61" s="3" t="s">
        <v>50</v>
      </c>
      <c r="E61" s="50">
        <v>456000</v>
      </c>
      <c r="F61" s="50"/>
      <c r="G61" s="16"/>
      <c r="H61" s="16">
        <v>2400000</v>
      </c>
      <c r="I61" s="16"/>
      <c r="J61" s="17">
        <f t="shared" si="2"/>
        <v>2856000</v>
      </c>
    </row>
    <row r="62" spans="1:17" x14ac:dyDescent="0.25">
      <c r="A62" s="53"/>
      <c r="B62" s="12"/>
      <c r="C62" s="42">
        <v>4234</v>
      </c>
      <c r="D62" s="2" t="s">
        <v>51</v>
      </c>
      <c r="E62" s="50">
        <v>4290000</v>
      </c>
      <c r="F62" s="50"/>
      <c r="G62" s="16"/>
      <c r="H62" s="16">
        <v>100000</v>
      </c>
      <c r="I62" s="16"/>
      <c r="J62" s="17">
        <f t="shared" si="2"/>
        <v>4390000</v>
      </c>
      <c r="K62" s="29">
        <v>72000</v>
      </c>
      <c r="L62" t="s">
        <v>160</v>
      </c>
      <c r="N62" t="s">
        <v>161</v>
      </c>
      <c r="P62" s="29">
        <v>1037000</v>
      </c>
      <c r="Q62" s="29">
        <v>58000</v>
      </c>
    </row>
    <row r="63" spans="1:17" x14ac:dyDescent="0.25">
      <c r="A63" s="53"/>
      <c r="B63" s="12"/>
      <c r="C63" s="42">
        <v>4235</v>
      </c>
      <c r="D63" s="2" t="s">
        <v>52</v>
      </c>
      <c r="E63" s="50">
        <v>115517000</v>
      </c>
      <c r="F63" s="50"/>
      <c r="G63" s="16"/>
      <c r="H63" s="16">
        <v>2300000</v>
      </c>
      <c r="I63" s="16"/>
      <c r="J63" s="17">
        <f t="shared" si="2"/>
        <v>117817000</v>
      </c>
      <c r="K63" s="29">
        <v>109000</v>
      </c>
      <c r="L63" t="s">
        <v>162</v>
      </c>
      <c r="M63" t="s">
        <v>164</v>
      </c>
      <c r="N63" t="s">
        <v>163</v>
      </c>
      <c r="P63" s="29">
        <v>109000</v>
      </c>
    </row>
    <row r="64" spans="1:17" x14ac:dyDescent="0.25">
      <c r="A64" s="53"/>
      <c r="B64" s="12"/>
      <c r="C64" s="42">
        <v>4236</v>
      </c>
      <c r="D64" s="2" t="s">
        <v>53</v>
      </c>
      <c r="E64" s="50">
        <v>1067000</v>
      </c>
      <c r="F64" s="50"/>
      <c r="G64" s="16"/>
      <c r="H64" s="16">
        <v>500000</v>
      </c>
      <c r="I64" s="16"/>
      <c r="J64" s="17">
        <f t="shared" si="2"/>
        <v>1567000</v>
      </c>
      <c r="K64" s="29">
        <v>120000</v>
      </c>
      <c r="L64" t="s">
        <v>162</v>
      </c>
      <c r="M64" t="s">
        <v>164</v>
      </c>
      <c r="N64" t="s">
        <v>165</v>
      </c>
      <c r="P64" s="29">
        <v>120000</v>
      </c>
    </row>
    <row r="65" spans="1:16" x14ac:dyDescent="0.25">
      <c r="A65" s="53"/>
      <c r="B65" s="12"/>
      <c r="C65" s="42">
        <v>4237</v>
      </c>
      <c r="D65" s="2" t="s">
        <v>54</v>
      </c>
      <c r="E65" s="50">
        <v>2000000</v>
      </c>
      <c r="F65" s="50"/>
      <c r="G65" s="16"/>
      <c r="H65" s="16">
        <v>500000</v>
      </c>
      <c r="I65" s="16"/>
      <c r="J65" s="17">
        <f t="shared" si="2"/>
        <v>2500000</v>
      </c>
      <c r="K65" s="73">
        <v>990000</v>
      </c>
      <c r="L65" s="74" t="s">
        <v>169</v>
      </c>
      <c r="M65" s="74" t="s">
        <v>170</v>
      </c>
      <c r="N65" t="s">
        <v>166</v>
      </c>
      <c r="P65" s="29">
        <f>K65*1.2</f>
        <v>1188000</v>
      </c>
    </row>
    <row r="66" spans="1:16" x14ac:dyDescent="0.25">
      <c r="A66" s="53"/>
      <c r="B66" s="12"/>
      <c r="C66" s="42">
        <v>4239</v>
      </c>
      <c r="D66" s="3" t="s">
        <v>55</v>
      </c>
      <c r="E66" s="50">
        <v>20086000</v>
      </c>
      <c r="F66" s="50"/>
      <c r="G66" s="16"/>
      <c r="H66" s="16">
        <v>1500000</v>
      </c>
      <c r="I66" s="16"/>
      <c r="J66" s="17">
        <f t="shared" si="2"/>
        <v>21586000</v>
      </c>
      <c r="P66" s="29">
        <f>SUM(P62:P65)</f>
        <v>2454000</v>
      </c>
    </row>
    <row r="67" spans="1:16" x14ac:dyDescent="0.25">
      <c r="A67" s="53"/>
      <c r="B67" s="34"/>
      <c r="C67" s="41">
        <v>424</v>
      </c>
      <c r="D67" s="6" t="s">
        <v>3</v>
      </c>
      <c r="E67" s="46">
        <f>E68+E69</f>
        <v>1265000</v>
      </c>
      <c r="F67" s="46"/>
      <c r="G67" s="16"/>
      <c r="H67" s="16"/>
      <c r="I67" s="16"/>
      <c r="J67" s="20">
        <f t="shared" si="2"/>
        <v>1265000</v>
      </c>
      <c r="K67" s="29" t="s">
        <v>167</v>
      </c>
      <c r="L67" s="29">
        <v>1000000</v>
      </c>
      <c r="P67" s="29">
        <v>1778000</v>
      </c>
    </row>
    <row r="68" spans="1:16" x14ac:dyDescent="0.25">
      <c r="A68" s="53"/>
      <c r="B68" s="12"/>
      <c r="C68" s="42">
        <v>4243</v>
      </c>
      <c r="D68" s="3" t="s">
        <v>56</v>
      </c>
      <c r="E68" s="50">
        <v>1215000</v>
      </c>
      <c r="F68" s="50"/>
      <c r="G68" s="16"/>
      <c r="H68" s="16"/>
      <c r="I68" s="16"/>
      <c r="J68" s="17">
        <f t="shared" si="2"/>
        <v>1215000</v>
      </c>
      <c r="K68" s="29" t="s">
        <v>168</v>
      </c>
      <c r="L68" s="29">
        <v>1000000</v>
      </c>
      <c r="P68" s="29">
        <f>SUM(P66:P67)</f>
        <v>4232000</v>
      </c>
    </row>
    <row r="69" spans="1:16" x14ac:dyDescent="0.25">
      <c r="A69" s="53"/>
      <c r="B69" s="12"/>
      <c r="C69" s="42">
        <v>4249</v>
      </c>
      <c r="D69" s="3" t="s">
        <v>57</v>
      </c>
      <c r="E69" s="50">
        <v>50000</v>
      </c>
      <c r="F69" s="50"/>
      <c r="G69" s="16"/>
      <c r="H69" s="16"/>
      <c r="I69" s="16"/>
      <c r="J69" s="17">
        <f t="shared" si="2"/>
        <v>50000</v>
      </c>
      <c r="L69" s="29">
        <f>SUM(L67:L68)</f>
        <v>2000000</v>
      </c>
      <c r="P69" s="29">
        <f>Q62+P68</f>
        <v>4290000</v>
      </c>
    </row>
    <row r="70" spans="1:16" x14ac:dyDescent="0.25">
      <c r="A70" s="53"/>
      <c r="B70" s="34"/>
      <c r="C70" s="41">
        <v>425</v>
      </c>
      <c r="D70" s="6" t="s">
        <v>58</v>
      </c>
      <c r="E70" s="46">
        <f>E71</f>
        <v>700000</v>
      </c>
      <c r="F70" s="46"/>
      <c r="G70" s="16"/>
      <c r="H70" s="16"/>
      <c r="I70" s="16"/>
      <c r="J70" s="20">
        <f t="shared" si="2"/>
        <v>700000</v>
      </c>
      <c r="L70" s="29"/>
    </row>
    <row r="71" spans="1:16" x14ac:dyDescent="0.25">
      <c r="A71" s="53"/>
      <c r="B71" s="12"/>
      <c r="C71" s="42">
        <v>4252</v>
      </c>
      <c r="D71" s="3" t="s">
        <v>59</v>
      </c>
      <c r="E71" s="50">
        <v>700000</v>
      </c>
      <c r="F71" s="50"/>
      <c r="G71" s="16"/>
      <c r="H71" s="16"/>
      <c r="I71" s="16"/>
      <c r="J71" s="17">
        <f t="shared" si="2"/>
        <v>700000</v>
      </c>
    </row>
    <row r="72" spans="1:16" x14ac:dyDescent="0.25">
      <c r="A72" s="53"/>
      <c r="B72" s="34"/>
      <c r="C72" s="41">
        <v>426</v>
      </c>
      <c r="D72" s="35" t="s">
        <v>60</v>
      </c>
      <c r="E72" s="46">
        <f>E73+E74+E75+E76</f>
        <v>3800000</v>
      </c>
      <c r="F72" s="46"/>
      <c r="G72" s="46">
        <f t="shared" ref="G72:J72" si="7">G73+G74+G75+G76</f>
        <v>0</v>
      </c>
      <c r="H72" s="46">
        <f t="shared" si="7"/>
        <v>200000</v>
      </c>
      <c r="I72" s="46">
        <f t="shared" si="7"/>
        <v>0</v>
      </c>
      <c r="J72" s="46">
        <f t="shared" si="7"/>
        <v>4000000</v>
      </c>
    </row>
    <row r="73" spans="1:16" x14ac:dyDescent="0.25">
      <c r="A73" s="53"/>
      <c r="B73" s="12"/>
      <c r="C73" s="42">
        <v>4261</v>
      </c>
      <c r="D73" s="2" t="s">
        <v>60</v>
      </c>
      <c r="E73" s="50">
        <v>1355000</v>
      </c>
      <c r="F73" s="50"/>
      <c r="G73" s="16"/>
      <c r="H73" s="16">
        <v>200000</v>
      </c>
      <c r="I73" s="16"/>
      <c r="J73" s="17">
        <f t="shared" ref="J73:J151" si="8">E73+G73+H73+I73</f>
        <v>1555000</v>
      </c>
    </row>
    <row r="74" spans="1:16" x14ac:dyDescent="0.25">
      <c r="A74" s="53"/>
      <c r="B74" s="12"/>
      <c r="C74" s="42">
        <v>4263</v>
      </c>
      <c r="D74" s="2" t="s">
        <v>61</v>
      </c>
      <c r="E74" s="50">
        <v>278000</v>
      </c>
      <c r="F74" s="50"/>
      <c r="G74" s="16"/>
      <c r="H74" s="16"/>
      <c r="I74" s="16"/>
      <c r="J74" s="17">
        <f t="shared" si="8"/>
        <v>278000</v>
      </c>
      <c r="M74" s="29">
        <v>1300000</v>
      </c>
      <c r="N74" t="s">
        <v>172</v>
      </c>
    </row>
    <row r="75" spans="1:16" x14ac:dyDescent="0.25">
      <c r="A75" s="53"/>
      <c r="B75" s="12"/>
      <c r="C75" s="42">
        <v>4264</v>
      </c>
      <c r="D75" s="2" t="s">
        <v>62</v>
      </c>
      <c r="E75" s="50">
        <v>1387000</v>
      </c>
      <c r="F75" s="50"/>
      <c r="G75" s="16"/>
      <c r="H75" s="16"/>
      <c r="I75" s="16"/>
      <c r="J75" s="17">
        <f t="shared" si="8"/>
        <v>1387000</v>
      </c>
      <c r="M75" s="29">
        <f>M74*12</f>
        <v>15600000</v>
      </c>
      <c r="N75" s="29">
        <f>E63-M75</f>
        <v>99917000</v>
      </c>
    </row>
    <row r="76" spans="1:16" x14ac:dyDescent="0.25">
      <c r="A76" s="53"/>
      <c r="B76" s="12"/>
      <c r="C76" s="42">
        <v>4269</v>
      </c>
      <c r="D76" s="7" t="s">
        <v>63</v>
      </c>
      <c r="E76" s="50">
        <v>780000</v>
      </c>
      <c r="F76" s="50"/>
      <c r="G76" s="16"/>
      <c r="H76" s="16"/>
      <c r="I76" s="16"/>
      <c r="J76" s="17">
        <f t="shared" si="8"/>
        <v>780000</v>
      </c>
    </row>
    <row r="77" spans="1:16" x14ac:dyDescent="0.25">
      <c r="A77" s="53"/>
      <c r="B77" s="34"/>
      <c r="C77" s="41">
        <v>482</v>
      </c>
      <c r="D77" s="35" t="s">
        <v>64</v>
      </c>
      <c r="E77" s="46">
        <f>E78</f>
        <v>100000</v>
      </c>
      <c r="F77" s="46"/>
      <c r="G77" s="16"/>
      <c r="H77" s="16"/>
      <c r="I77" s="16"/>
      <c r="J77" s="20">
        <f t="shared" si="8"/>
        <v>100000</v>
      </c>
      <c r="L77" s="29">
        <v>350000</v>
      </c>
      <c r="M77" s="29">
        <f>L77*80/100</f>
        <v>280000</v>
      </c>
      <c r="N77" s="29" t="s">
        <v>171</v>
      </c>
    </row>
    <row r="78" spans="1:16" x14ac:dyDescent="0.25">
      <c r="A78" s="53"/>
      <c r="B78" s="12"/>
      <c r="C78" s="42">
        <v>4822</v>
      </c>
      <c r="D78" s="2" t="s">
        <v>116</v>
      </c>
      <c r="E78" s="50">
        <v>100000</v>
      </c>
      <c r="F78" s="50"/>
      <c r="G78" s="16"/>
      <c r="H78" s="16"/>
      <c r="I78" s="16"/>
      <c r="J78" s="17">
        <f t="shared" si="8"/>
        <v>100000</v>
      </c>
    </row>
    <row r="79" spans="1:16" hidden="1" x14ac:dyDescent="0.25">
      <c r="A79" s="53"/>
      <c r="B79" s="34"/>
      <c r="C79" s="41">
        <v>483</v>
      </c>
      <c r="D79" s="35" t="s">
        <v>65</v>
      </c>
      <c r="E79" s="46"/>
      <c r="F79" s="46"/>
      <c r="G79" s="16"/>
      <c r="H79" s="16"/>
      <c r="I79" s="16"/>
      <c r="J79" s="17">
        <f t="shared" si="8"/>
        <v>0</v>
      </c>
    </row>
    <row r="80" spans="1:16" hidden="1" x14ac:dyDescent="0.25">
      <c r="A80" s="53"/>
      <c r="B80" s="12"/>
      <c r="C80" s="42">
        <v>4831</v>
      </c>
      <c r="D80" s="2" t="s">
        <v>66</v>
      </c>
      <c r="E80" s="50"/>
      <c r="F80" s="50"/>
      <c r="G80" s="16"/>
      <c r="H80" s="16"/>
      <c r="I80" s="16"/>
      <c r="J80" s="17">
        <f t="shared" si="8"/>
        <v>0</v>
      </c>
    </row>
    <row r="81" spans="1:13" x14ac:dyDescent="0.25">
      <c r="A81" s="53"/>
      <c r="B81" s="12"/>
      <c r="C81" s="41">
        <v>485</v>
      </c>
      <c r="D81" s="6" t="s">
        <v>67</v>
      </c>
      <c r="E81" s="46">
        <f>E82</f>
        <v>200000</v>
      </c>
      <c r="F81" s="46"/>
      <c r="G81" s="16"/>
      <c r="H81" s="16"/>
      <c r="I81" s="16"/>
      <c r="J81" s="20">
        <f t="shared" si="8"/>
        <v>200000</v>
      </c>
      <c r="L81" s="29">
        <v>8000</v>
      </c>
    </row>
    <row r="82" spans="1:13" x14ac:dyDescent="0.25">
      <c r="A82" s="53"/>
      <c r="B82" s="12"/>
      <c r="C82" s="42">
        <v>4851</v>
      </c>
      <c r="D82" s="3" t="s">
        <v>67</v>
      </c>
      <c r="E82" s="50">
        <v>200000</v>
      </c>
      <c r="F82" s="50"/>
      <c r="G82" s="16"/>
      <c r="H82" s="16"/>
      <c r="I82" s="16"/>
      <c r="J82" s="17">
        <f t="shared" si="8"/>
        <v>200000</v>
      </c>
      <c r="L82" s="29">
        <f>E62+L81</f>
        <v>4298000</v>
      </c>
      <c r="M82" s="29">
        <f>E63-L81</f>
        <v>115509000</v>
      </c>
    </row>
    <row r="83" spans="1:13" hidden="1" x14ac:dyDescent="0.25">
      <c r="A83" s="55"/>
      <c r="B83" s="12"/>
      <c r="C83" s="38">
        <v>511</v>
      </c>
      <c r="D83" s="6" t="s">
        <v>77</v>
      </c>
      <c r="E83" s="50"/>
      <c r="F83" s="50"/>
      <c r="G83" s="16"/>
      <c r="H83" s="16"/>
      <c r="I83" s="16"/>
      <c r="J83" s="17">
        <f t="shared" si="8"/>
        <v>0</v>
      </c>
      <c r="L83" s="29"/>
    </row>
    <row r="84" spans="1:13" hidden="1" x14ac:dyDescent="0.25">
      <c r="A84" s="55"/>
      <c r="B84" s="12"/>
      <c r="C84" s="9">
        <v>5112</v>
      </c>
      <c r="D84" s="3" t="s">
        <v>86</v>
      </c>
      <c r="E84" s="50"/>
      <c r="F84" s="50"/>
      <c r="G84" s="16"/>
      <c r="H84" s="16"/>
      <c r="I84" s="16"/>
      <c r="J84" s="17">
        <f t="shared" si="8"/>
        <v>0</v>
      </c>
      <c r="L84" s="29"/>
    </row>
    <row r="85" spans="1:13" hidden="1" x14ac:dyDescent="0.25">
      <c r="A85" s="55"/>
      <c r="B85" s="12"/>
      <c r="C85" s="9">
        <v>5114</v>
      </c>
      <c r="D85" s="3" t="s">
        <v>85</v>
      </c>
      <c r="E85" s="50"/>
      <c r="F85" s="50"/>
      <c r="G85" s="16"/>
      <c r="H85" s="16"/>
      <c r="I85" s="16"/>
      <c r="J85" s="17">
        <f t="shared" si="8"/>
        <v>0</v>
      </c>
      <c r="L85" s="29"/>
    </row>
    <row r="86" spans="1:13" x14ac:dyDescent="0.25">
      <c r="A86" s="53"/>
      <c r="B86" s="34"/>
      <c r="C86" s="41">
        <v>512</v>
      </c>
      <c r="D86" s="6" t="s">
        <v>68</v>
      </c>
      <c r="E86" s="46">
        <f>E87</f>
        <v>4000000</v>
      </c>
      <c r="F86" s="46"/>
      <c r="G86" s="16"/>
      <c r="H86" s="16"/>
      <c r="I86" s="16"/>
      <c r="J86" s="20">
        <f t="shared" si="8"/>
        <v>4000000</v>
      </c>
      <c r="L86" s="29"/>
    </row>
    <row r="87" spans="1:13" x14ac:dyDescent="0.25">
      <c r="A87" s="53"/>
      <c r="B87" s="12"/>
      <c r="C87" s="9">
        <v>5122</v>
      </c>
      <c r="D87" s="3" t="s">
        <v>91</v>
      </c>
      <c r="E87" s="50">
        <v>4000000</v>
      </c>
      <c r="F87" s="50"/>
      <c r="G87" s="16"/>
      <c r="H87" s="16"/>
      <c r="I87" s="16"/>
      <c r="J87" s="17">
        <f t="shared" si="8"/>
        <v>4000000</v>
      </c>
    </row>
    <row r="88" spans="1:13" ht="34.5" x14ac:dyDescent="0.25">
      <c r="A88" s="56" t="s">
        <v>69</v>
      </c>
      <c r="B88" s="24" t="s">
        <v>70</v>
      </c>
      <c r="C88" s="13"/>
      <c r="D88" s="26"/>
      <c r="E88" s="26">
        <f>E89</f>
        <v>32000000</v>
      </c>
      <c r="F88" s="26"/>
      <c r="G88" s="67"/>
      <c r="H88" s="67"/>
      <c r="I88" s="67"/>
      <c r="J88" s="18">
        <f t="shared" si="8"/>
        <v>32000000</v>
      </c>
    </row>
    <row r="89" spans="1:13" x14ac:dyDescent="0.25">
      <c r="A89" s="55"/>
      <c r="B89" s="10"/>
      <c r="C89" s="38">
        <v>451</v>
      </c>
      <c r="D89" s="6" t="s">
        <v>16</v>
      </c>
      <c r="E89" s="46">
        <f>E90</f>
        <v>32000000</v>
      </c>
      <c r="F89" s="46"/>
      <c r="G89" s="16"/>
      <c r="H89" s="16"/>
      <c r="I89" s="16"/>
      <c r="J89" s="20">
        <f t="shared" si="8"/>
        <v>32000000</v>
      </c>
    </row>
    <row r="90" spans="1:13" x14ac:dyDescent="0.25">
      <c r="A90" s="55"/>
      <c r="B90" s="12"/>
      <c r="C90" s="9">
        <v>4511</v>
      </c>
      <c r="D90" s="3" t="s">
        <v>17</v>
      </c>
      <c r="E90" s="50">
        <v>32000000</v>
      </c>
      <c r="F90" s="50"/>
      <c r="G90" s="16"/>
      <c r="H90" s="16"/>
      <c r="I90" s="16"/>
      <c r="J90" s="17">
        <f t="shared" si="8"/>
        <v>32000000</v>
      </c>
    </row>
    <row r="91" spans="1:13" ht="79.5" x14ac:dyDescent="0.25">
      <c r="A91" s="57" t="s">
        <v>71</v>
      </c>
      <c r="B91" s="24" t="s">
        <v>72</v>
      </c>
      <c r="C91" s="13"/>
      <c r="D91" s="11"/>
      <c r="E91" s="26">
        <f>E92</f>
        <v>3000000</v>
      </c>
      <c r="F91" s="26"/>
      <c r="G91" s="67"/>
      <c r="H91" s="67"/>
      <c r="I91" s="67"/>
      <c r="J91" s="18">
        <f t="shared" si="8"/>
        <v>3000000</v>
      </c>
    </row>
    <row r="92" spans="1:13" x14ac:dyDescent="0.25">
      <c r="A92" s="55"/>
      <c r="B92" s="10"/>
      <c r="C92" s="38">
        <v>423</v>
      </c>
      <c r="D92" s="6" t="s">
        <v>11</v>
      </c>
      <c r="E92" s="46">
        <f>E93</f>
        <v>3000000</v>
      </c>
      <c r="F92" s="46"/>
      <c r="G92" s="16"/>
      <c r="H92" s="16"/>
      <c r="I92" s="16"/>
      <c r="J92" s="20">
        <f t="shared" si="8"/>
        <v>3000000</v>
      </c>
    </row>
    <row r="93" spans="1:13" x14ac:dyDescent="0.25">
      <c r="A93" s="55"/>
      <c r="B93" s="12"/>
      <c r="C93" s="9">
        <v>4232</v>
      </c>
      <c r="D93" s="3" t="s">
        <v>73</v>
      </c>
      <c r="E93" s="50">
        <v>3000000</v>
      </c>
      <c r="F93" s="50"/>
      <c r="G93" s="16"/>
      <c r="H93" s="16"/>
      <c r="I93" s="16"/>
      <c r="J93" s="17">
        <f t="shared" si="8"/>
        <v>3000000</v>
      </c>
    </row>
    <row r="94" spans="1:13" ht="23.25" x14ac:dyDescent="0.25">
      <c r="A94" s="57" t="s">
        <v>81</v>
      </c>
      <c r="B94" s="24" t="s">
        <v>87</v>
      </c>
      <c r="C94" s="39"/>
      <c r="D94" s="15"/>
      <c r="E94" s="26">
        <f>E95</f>
        <v>910000000</v>
      </c>
      <c r="F94" s="26"/>
      <c r="G94" s="67"/>
      <c r="H94" s="67"/>
      <c r="I94" s="67"/>
      <c r="J94" s="18">
        <f t="shared" si="8"/>
        <v>910000000</v>
      </c>
    </row>
    <row r="95" spans="1:13" x14ac:dyDescent="0.25">
      <c r="A95" s="55"/>
      <c r="B95" s="10"/>
      <c r="C95" s="38">
        <v>451</v>
      </c>
      <c r="D95" s="6" t="s">
        <v>16</v>
      </c>
      <c r="E95" s="46">
        <v>910000000</v>
      </c>
      <c r="F95" s="46"/>
      <c r="G95" s="16"/>
      <c r="H95" s="16"/>
      <c r="I95" s="16"/>
      <c r="J95" s="20">
        <f t="shared" si="8"/>
        <v>910000000</v>
      </c>
    </row>
    <row r="96" spans="1:13" x14ac:dyDescent="0.25">
      <c r="A96" s="55"/>
      <c r="B96" s="12"/>
      <c r="C96" s="9">
        <v>4511</v>
      </c>
      <c r="D96" s="3" t="s">
        <v>17</v>
      </c>
      <c r="E96" s="50">
        <v>910000000</v>
      </c>
      <c r="F96" s="50"/>
      <c r="G96" s="16"/>
      <c r="H96" s="16"/>
      <c r="I96" s="16"/>
      <c r="J96" s="17">
        <f t="shared" si="8"/>
        <v>910000000</v>
      </c>
    </row>
    <row r="97" spans="1:29 16383:16383" ht="23.25" x14ac:dyDescent="0.25">
      <c r="A97" s="57" t="s">
        <v>119</v>
      </c>
      <c r="B97" s="24" t="s">
        <v>96</v>
      </c>
      <c r="C97" s="39"/>
      <c r="D97" s="15"/>
      <c r="E97" s="26">
        <f>E98</f>
        <v>30000000</v>
      </c>
      <c r="F97" s="26"/>
      <c r="G97" s="67"/>
      <c r="H97" s="67"/>
      <c r="I97" s="67"/>
      <c r="J97" s="18">
        <f t="shared" si="8"/>
        <v>30000000</v>
      </c>
    </row>
    <row r="98" spans="1:29 16383:16383" x14ac:dyDescent="0.25">
      <c r="A98" s="55"/>
      <c r="B98" s="12"/>
      <c r="C98" s="38">
        <v>451</v>
      </c>
      <c r="D98" s="6" t="s">
        <v>16</v>
      </c>
      <c r="E98" s="46">
        <f>E99</f>
        <v>30000000</v>
      </c>
      <c r="F98" s="46"/>
      <c r="G98" s="16"/>
      <c r="H98" s="16"/>
      <c r="I98" s="16"/>
      <c r="J98" s="20">
        <f t="shared" si="8"/>
        <v>30000000</v>
      </c>
    </row>
    <row r="99" spans="1:29 16383:16383" x14ac:dyDescent="0.25">
      <c r="A99" s="55"/>
      <c r="B99" s="12"/>
      <c r="C99" s="9">
        <v>4511</v>
      </c>
      <c r="D99" s="3" t="s">
        <v>17</v>
      </c>
      <c r="E99" s="50">
        <v>30000000</v>
      </c>
      <c r="F99" s="50"/>
      <c r="G99" s="16"/>
      <c r="H99" s="16"/>
      <c r="I99" s="16"/>
      <c r="J99" s="17">
        <f t="shared" si="8"/>
        <v>30000000</v>
      </c>
    </row>
    <row r="100" spans="1:29 16383:16383" ht="23.25" x14ac:dyDescent="0.25">
      <c r="A100" s="57" t="s">
        <v>120</v>
      </c>
      <c r="B100" s="24" t="s">
        <v>111</v>
      </c>
      <c r="C100" s="13"/>
      <c r="D100" s="5"/>
      <c r="E100" s="26">
        <f>E101</f>
        <v>14000000</v>
      </c>
      <c r="F100" s="26"/>
      <c r="G100" s="67"/>
      <c r="H100" s="67"/>
      <c r="I100" s="67"/>
      <c r="J100" s="18">
        <f t="shared" si="8"/>
        <v>14000000</v>
      </c>
    </row>
    <row r="101" spans="1:29 16383:16383" x14ac:dyDescent="0.25">
      <c r="A101" s="59"/>
      <c r="B101" s="30"/>
      <c r="C101" s="38">
        <v>451</v>
      </c>
      <c r="D101" s="6" t="s">
        <v>16</v>
      </c>
      <c r="E101" s="46">
        <f>E102</f>
        <v>14000000</v>
      </c>
      <c r="F101" s="46"/>
      <c r="G101" s="16"/>
      <c r="H101" s="16"/>
      <c r="I101" s="16"/>
      <c r="J101" s="20">
        <f t="shared" si="8"/>
        <v>14000000</v>
      </c>
    </row>
    <row r="102" spans="1:29 16383:16383" ht="35.25" customHeight="1" x14ac:dyDescent="0.25">
      <c r="A102" s="55"/>
      <c r="B102" s="12"/>
      <c r="C102" s="9">
        <v>4511</v>
      </c>
      <c r="D102" s="3" t="s">
        <v>17</v>
      </c>
      <c r="E102" s="50">
        <v>14000000</v>
      </c>
      <c r="F102" s="50"/>
      <c r="G102" s="16"/>
      <c r="H102" s="16"/>
      <c r="I102" s="16"/>
      <c r="J102" s="17">
        <f t="shared" si="8"/>
        <v>14000000</v>
      </c>
    </row>
    <row r="103" spans="1:29 16383:16383" ht="56.25" customHeight="1" x14ac:dyDescent="0.25">
      <c r="A103" s="57" t="s">
        <v>140</v>
      </c>
      <c r="B103" s="24" t="s">
        <v>141</v>
      </c>
      <c r="C103" s="13"/>
      <c r="D103" s="5"/>
      <c r="E103" s="26">
        <f>E104+E107+E112+E114</f>
        <v>998120000</v>
      </c>
      <c r="F103" s="26"/>
      <c r="G103" s="67"/>
      <c r="H103" s="67"/>
      <c r="I103" s="67"/>
      <c r="J103" s="18">
        <f t="shared" si="8"/>
        <v>998120000</v>
      </c>
    </row>
    <row r="104" spans="1:29 16383:16383" s="28" customFormat="1" ht="20.25" customHeight="1" x14ac:dyDescent="0.25">
      <c r="A104" s="59"/>
      <c r="B104" s="30"/>
      <c r="C104" s="38" t="s">
        <v>142</v>
      </c>
      <c r="D104" s="6" t="s">
        <v>40</v>
      </c>
      <c r="E104" s="46">
        <f>E105+E106</f>
        <v>513000</v>
      </c>
      <c r="F104" s="46"/>
      <c r="G104" s="19"/>
      <c r="H104" s="19"/>
      <c r="I104" s="19"/>
      <c r="J104" s="20">
        <f t="shared" si="8"/>
        <v>513000</v>
      </c>
      <c r="K104" s="72"/>
      <c r="P104" s="72"/>
      <c r="Y104" s="66"/>
      <c r="Z104" s="72"/>
      <c r="AB104" s="72"/>
      <c r="AC104" s="72"/>
    </row>
    <row r="105" spans="1:29 16383:16383" ht="20.25" customHeight="1" x14ac:dyDescent="0.25">
      <c r="A105" s="55"/>
      <c r="B105" s="12"/>
      <c r="C105" s="9" t="s">
        <v>112</v>
      </c>
      <c r="D105" s="3" t="s">
        <v>42</v>
      </c>
      <c r="E105" s="50">
        <v>20000</v>
      </c>
      <c r="F105" s="50"/>
      <c r="G105" s="16"/>
      <c r="H105" s="16"/>
      <c r="I105" s="16"/>
      <c r="J105" s="17">
        <f t="shared" si="8"/>
        <v>20000</v>
      </c>
      <c r="AB105" s="29">
        <v>493000</v>
      </c>
    </row>
    <row r="106" spans="1:29 16383:16383" ht="20.25" customHeight="1" x14ac:dyDescent="0.25">
      <c r="A106" s="55"/>
      <c r="B106" s="12"/>
      <c r="C106" s="9" t="s">
        <v>113</v>
      </c>
      <c r="D106" s="3" t="s">
        <v>192</v>
      </c>
      <c r="E106" s="50">
        <v>493000</v>
      </c>
      <c r="F106" s="50"/>
      <c r="G106" s="16"/>
      <c r="H106" s="16"/>
      <c r="I106" s="16"/>
      <c r="J106" s="17">
        <f t="shared" si="8"/>
        <v>493000</v>
      </c>
    </row>
    <row r="107" spans="1:29 16383:16383" s="28" customFormat="1" ht="19.5" customHeight="1" x14ac:dyDescent="0.25">
      <c r="A107" s="59"/>
      <c r="B107" s="30"/>
      <c r="C107" s="38" t="s">
        <v>143</v>
      </c>
      <c r="D107" s="6" t="s">
        <v>11</v>
      </c>
      <c r="E107" s="46">
        <f>E108+E109+E110+E111</f>
        <v>16507000</v>
      </c>
      <c r="F107" s="46"/>
      <c r="G107" s="19"/>
      <c r="H107" s="19"/>
      <c r="I107" s="19"/>
      <c r="J107" s="20">
        <f t="shared" si="8"/>
        <v>16507000</v>
      </c>
      <c r="K107" s="72"/>
      <c r="P107" s="72"/>
      <c r="Y107" s="66"/>
      <c r="Z107" s="72"/>
      <c r="AB107" s="72">
        <v>20000</v>
      </c>
      <c r="AC107" s="72"/>
      <c r="XFC107" s="40">
        <f>SUM(A107:XFB107)</f>
        <v>33034000</v>
      </c>
    </row>
    <row r="108" spans="1:29 16383:16383" ht="19.5" customHeight="1" x14ac:dyDescent="0.25">
      <c r="A108" s="55"/>
      <c r="B108" s="12"/>
      <c r="C108" s="9" t="s">
        <v>154</v>
      </c>
      <c r="D108" s="3" t="s">
        <v>51</v>
      </c>
      <c r="E108" s="50">
        <v>1200000</v>
      </c>
      <c r="F108" s="50"/>
      <c r="G108" s="16"/>
      <c r="H108" s="16"/>
      <c r="I108" s="16"/>
      <c r="J108" s="17">
        <f t="shared" si="8"/>
        <v>1200000</v>
      </c>
      <c r="AB108" s="29">
        <f>SUM(AB105:AB107)</f>
        <v>513000</v>
      </c>
    </row>
    <row r="109" spans="1:29 16383:16383" ht="19.5" customHeight="1" x14ac:dyDescent="0.25">
      <c r="A109" s="55"/>
      <c r="B109" s="12"/>
      <c r="C109" s="9" t="s">
        <v>155</v>
      </c>
      <c r="D109" s="3" t="s">
        <v>52</v>
      </c>
      <c r="E109" s="50">
        <v>12007000</v>
      </c>
      <c r="F109" s="50"/>
      <c r="G109" s="16"/>
      <c r="H109" s="16"/>
      <c r="I109" s="16"/>
      <c r="J109" s="17">
        <f t="shared" si="8"/>
        <v>12007000</v>
      </c>
      <c r="AB109" s="29">
        <v>15500000</v>
      </c>
    </row>
    <row r="110" spans="1:29 16383:16383" ht="19.5" customHeight="1" x14ac:dyDescent="0.25">
      <c r="A110" s="55"/>
      <c r="B110" s="12"/>
      <c r="C110" s="9" t="s">
        <v>156</v>
      </c>
      <c r="D110" s="3" t="s">
        <v>53</v>
      </c>
      <c r="E110" s="50">
        <v>300000</v>
      </c>
      <c r="F110" s="50"/>
      <c r="G110" s="16"/>
      <c r="H110" s="16"/>
      <c r="I110" s="16"/>
      <c r="J110" s="17">
        <f t="shared" si="8"/>
        <v>300000</v>
      </c>
      <c r="AB110" s="29">
        <v>293000</v>
      </c>
    </row>
    <row r="111" spans="1:29 16383:16383" ht="19.5" customHeight="1" x14ac:dyDescent="0.25">
      <c r="A111" s="55"/>
      <c r="B111" s="12"/>
      <c r="C111" s="9" t="s">
        <v>176</v>
      </c>
      <c r="D111" s="3" t="s">
        <v>55</v>
      </c>
      <c r="E111" s="50">
        <v>3000000</v>
      </c>
      <c r="F111" s="50"/>
      <c r="G111" s="16"/>
      <c r="H111" s="16"/>
      <c r="I111" s="16"/>
      <c r="J111" s="17">
        <f t="shared" si="8"/>
        <v>3000000</v>
      </c>
      <c r="AB111" s="29">
        <f>AB109-AB110</f>
        <v>15207000</v>
      </c>
    </row>
    <row r="112" spans="1:29 16383:16383" s="28" customFormat="1" ht="18.75" customHeight="1" x14ac:dyDescent="0.25">
      <c r="A112" s="59"/>
      <c r="B112" s="30"/>
      <c r="C112" s="38" t="s">
        <v>144</v>
      </c>
      <c r="D112" s="6" t="s">
        <v>3</v>
      </c>
      <c r="E112" s="46">
        <f>E113</f>
        <v>1800000</v>
      </c>
      <c r="F112" s="46"/>
      <c r="G112" s="19"/>
      <c r="H112" s="19"/>
      <c r="I112" s="19"/>
      <c r="J112" s="20">
        <f t="shared" si="8"/>
        <v>1800000</v>
      </c>
      <c r="K112" s="72"/>
      <c r="P112" s="72"/>
      <c r="Y112" s="66"/>
      <c r="Z112" s="72"/>
      <c r="AB112" s="72"/>
      <c r="AC112" s="72"/>
    </row>
    <row r="113" spans="1:29" ht="18.75" customHeight="1" x14ac:dyDescent="0.25">
      <c r="A113" s="55"/>
      <c r="B113" s="12"/>
      <c r="C113" s="9" t="s">
        <v>115</v>
      </c>
      <c r="D113" s="3" t="s">
        <v>157</v>
      </c>
      <c r="E113" s="50">
        <v>1800000</v>
      </c>
      <c r="F113" s="50"/>
      <c r="G113" s="16"/>
      <c r="H113" s="16"/>
      <c r="I113" s="16"/>
      <c r="J113" s="17">
        <f t="shared" si="8"/>
        <v>1800000</v>
      </c>
      <c r="AB113" s="29">
        <v>2000000</v>
      </c>
    </row>
    <row r="114" spans="1:29" s="28" customFormat="1" ht="18" customHeight="1" x14ac:dyDescent="0.25">
      <c r="A114" s="59"/>
      <c r="B114" s="30"/>
      <c r="C114" s="38" t="s">
        <v>145</v>
      </c>
      <c r="D114" s="6" t="s">
        <v>7</v>
      </c>
      <c r="E114" s="46">
        <f>E115</f>
        <v>979300000</v>
      </c>
      <c r="F114" s="46"/>
      <c r="G114" s="19"/>
      <c r="H114" s="19"/>
      <c r="I114" s="19"/>
      <c r="J114" s="20">
        <f t="shared" si="8"/>
        <v>979300000</v>
      </c>
      <c r="K114" s="72"/>
      <c r="P114" s="72"/>
      <c r="Y114" s="66"/>
      <c r="Z114" s="72"/>
      <c r="AB114" s="72">
        <v>200000</v>
      </c>
      <c r="AC114" s="72"/>
    </row>
    <row r="115" spans="1:29" ht="18" customHeight="1" x14ac:dyDescent="0.25">
      <c r="A115" s="55"/>
      <c r="B115" s="12"/>
      <c r="C115" s="9" t="s">
        <v>158</v>
      </c>
      <c r="D115" s="3" t="s">
        <v>159</v>
      </c>
      <c r="E115" s="50">
        <v>979300000</v>
      </c>
      <c r="F115" s="50"/>
      <c r="G115" s="16"/>
      <c r="H115" s="16"/>
      <c r="I115" s="16"/>
      <c r="J115" s="17">
        <f t="shared" si="8"/>
        <v>979300000</v>
      </c>
      <c r="AB115" s="29">
        <f>AB113-AB114</f>
        <v>1800000</v>
      </c>
    </row>
    <row r="116" spans="1:29" ht="24.75" customHeight="1" x14ac:dyDescent="0.25">
      <c r="A116" s="57" t="s">
        <v>182</v>
      </c>
      <c r="B116" s="24" t="s">
        <v>183</v>
      </c>
      <c r="C116" s="39"/>
      <c r="D116" s="15"/>
      <c r="E116" s="26">
        <f>E117+E119+E121+E123+E126</f>
        <v>678384000</v>
      </c>
      <c r="F116" s="26"/>
      <c r="G116" s="67"/>
      <c r="H116" s="67"/>
      <c r="I116" s="67"/>
      <c r="J116" s="18">
        <f t="shared" si="8"/>
        <v>678384000</v>
      </c>
    </row>
    <row r="117" spans="1:29" ht="18" customHeight="1" x14ac:dyDescent="0.25">
      <c r="A117" s="55"/>
      <c r="B117" s="12"/>
      <c r="C117" s="38" t="s">
        <v>143</v>
      </c>
      <c r="D117" s="6" t="s">
        <v>11</v>
      </c>
      <c r="E117" s="46">
        <f>E118</f>
        <v>37050000</v>
      </c>
      <c r="F117" s="46"/>
      <c r="G117" s="16"/>
      <c r="H117" s="16"/>
      <c r="I117" s="16"/>
      <c r="J117" s="20">
        <f t="shared" si="8"/>
        <v>37050000</v>
      </c>
    </row>
    <row r="118" spans="1:29" ht="18" customHeight="1" x14ac:dyDescent="0.25">
      <c r="A118" s="55"/>
      <c r="B118" s="12"/>
      <c r="C118" s="9" t="s">
        <v>176</v>
      </c>
      <c r="D118" s="3" t="s">
        <v>55</v>
      </c>
      <c r="E118" s="50">
        <v>37050000</v>
      </c>
      <c r="F118" s="50"/>
      <c r="G118" s="16"/>
      <c r="H118" s="16"/>
      <c r="I118" s="16"/>
      <c r="J118" s="17">
        <f t="shared" si="8"/>
        <v>37050000</v>
      </c>
    </row>
    <row r="119" spans="1:29" ht="18" customHeight="1" x14ac:dyDescent="0.25">
      <c r="A119" s="55"/>
      <c r="B119" s="12"/>
      <c r="C119" s="38">
        <v>451</v>
      </c>
      <c r="D119" s="6" t="s">
        <v>16</v>
      </c>
      <c r="E119" s="46">
        <f>E120</f>
        <v>91283000</v>
      </c>
      <c r="F119" s="46"/>
      <c r="G119" s="16"/>
      <c r="H119" s="16"/>
      <c r="I119" s="16"/>
      <c r="J119" s="20">
        <f t="shared" si="8"/>
        <v>91283000</v>
      </c>
    </row>
    <row r="120" spans="1:29" ht="18" customHeight="1" x14ac:dyDescent="0.25">
      <c r="A120" s="55"/>
      <c r="B120" s="12"/>
      <c r="C120" s="9">
        <v>4511</v>
      </c>
      <c r="D120" s="3" t="s">
        <v>17</v>
      </c>
      <c r="E120" s="50">
        <v>91283000</v>
      </c>
      <c r="F120" s="50"/>
      <c r="G120" s="16"/>
      <c r="H120" s="16"/>
      <c r="I120" s="16"/>
      <c r="J120" s="17">
        <f t="shared" si="8"/>
        <v>91283000</v>
      </c>
    </row>
    <row r="121" spans="1:29" ht="18" customHeight="1" x14ac:dyDescent="0.25">
      <c r="A121" s="55"/>
      <c r="B121" s="12"/>
      <c r="C121" s="41">
        <v>482</v>
      </c>
      <c r="D121" s="35" t="s">
        <v>64</v>
      </c>
      <c r="E121" s="46">
        <f>E122</f>
        <v>50000</v>
      </c>
      <c r="F121" s="46"/>
      <c r="G121" s="16"/>
      <c r="H121" s="16"/>
      <c r="I121" s="16"/>
      <c r="J121" s="20">
        <f t="shared" si="8"/>
        <v>50000</v>
      </c>
    </row>
    <row r="122" spans="1:29" ht="18" customHeight="1" x14ac:dyDescent="0.25">
      <c r="A122" s="55"/>
      <c r="B122" s="12"/>
      <c r="C122" s="42">
        <v>4822</v>
      </c>
      <c r="D122" s="2" t="s">
        <v>116</v>
      </c>
      <c r="E122" s="50">
        <v>50000</v>
      </c>
      <c r="F122" s="50"/>
      <c r="G122" s="16"/>
      <c r="H122" s="16"/>
      <c r="I122" s="16"/>
      <c r="J122" s="17">
        <f t="shared" si="8"/>
        <v>50000</v>
      </c>
    </row>
    <row r="123" spans="1:29" ht="18" customHeight="1" x14ac:dyDescent="0.25">
      <c r="A123" s="55"/>
      <c r="B123" s="12"/>
      <c r="C123" s="41" t="s">
        <v>150</v>
      </c>
      <c r="D123" s="35" t="s">
        <v>77</v>
      </c>
      <c r="E123" s="46">
        <f>E124+E125</f>
        <v>550000000</v>
      </c>
      <c r="F123" s="46"/>
      <c r="G123" s="19"/>
      <c r="H123" s="19"/>
      <c r="I123" s="19"/>
      <c r="J123" s="20">
        <f t="shared" si="8"/>
        <v>550000000</v>
      </c>
    </row>
    <row r="124" spans="1:29" ht="18" customHeight="1" x14ac:dyDescent="0.25">
      <c r="A124" s="55"/>
      <c r="B124" s="12"/>
      <c r="C124" s="42" t="s">
        <v>151</v>
      </c>
      <c r="D124" s="2" t="s">
        <v>152</v>
      </c>
      <c r="E124" s="50">
        <v>150000000</v>
      </c>
      <c r="F124" s="50"/>
      <c r="G124" s="16"/>
      <c r="H124" s="16"/>
      <c r="I124" s="16"/>
      <c r="J124" s="17">
        <f t="shared" si="8"/>
        <v>150000000</v>
      </c>
    </row>
    <row r="125" spans="1:29" ht="18" customHeight="1" x14ac:dyDescent="0.25">
      <c r="A125" s="55"/>
      <c r="B125" s="12"/>
      <c r="C125" s="42" t="s">
        <v>151</v>
      </c>
      <c r="D125" s="2" t="s">
        <v>152</v>
      </c>
      <c r="E125" s="50">
        <v>400000000</v>
      </c>
      <c r="F125" s="50"/>
      <c r="G125" s="16"/>
      <c r="H125" s="16"/>
      <c r="I125" s="16"/>
      <c r="J125" s="17">
        <f t="shared" si="8"/>
        <v>400000000</v>
      </c>
    </row>
    <row r="126" spans="1:29" ht="26.25" customHeight="1" x14ac:dyDescent="0.25">
      <c r="A126" s="55"/>
      <c r="B126" s="12"/>
      <c r="C126" s="38" t="s">
        <v>184</v>
      </c>
      <c r="D126" s="31" t="s">
        <v>186</v>
      </c>
      <c r="E126" s="46">
        <f>E127</f>
        <v>1000</v>
      </c>
      <c r="F126" s="46"/>
      <c r="G126" s="16"/>
      <c r="H126" s="16"/>
      <c r="I126" s="16"/>
      <c r="J126" s="20">
        <f t="shared" si="8"/>
        <v>1000</v>
      </c>
    </row>
    <row r="127" spans="1:29" ht="39.75" customHeight="1" x14ac:dyDescent="0.25">
      <c r="A127" s="55"/>
      <c r="B127" s="12"/>
      <c r="C127" s="9" t="s">
        <v>185</v>
      </c>
      <c r="D127" s="4" t="s">
        <v>187</v>
      </c>
      <c r="E127" s="50">
        <v>1000</v>
      </c>
      <c r="F127" s="50"/>
      <c r="G127" s="16"/>
      <c r="H127" s="16"/>
      <c r="I127" s="16"/>
      <c r="J127" s="17">
        <f t="shared" si="8"/>
        <v>1000</v>
      </c>
    </row>
    <row r="128" spans="1:29" s="28" customFormat="1" ht="36" customHeight="1" x14ac:dyDescent="0.25">
      <c r="A128" s="57" t="s">
        <v>146</v>
      </c>
      <c r="B128" s="24" t="s">
        <v>147</v>
      </c>
      <c r="C128" s="13"/>
      <c r="D128" s="5"/>
      <c r="E128" s="26"/>
      <c r="F128" s="26"/>
      <c r="G128" s="18">
        <f>G131+G129</f>
        <v>472319981.23999995</v>
      </c>
      <c r="H128" s="18"/>
      <c r="I128" s="18"/>
      <c r="J128" s="18">
        <f t="shared" si="8"/>
        <v>472319981.23999995</v>
      </c>
      <c r="K128" s="72"/>
      <c r="P128" s="72"/>
      <c r="Y128" s="66"/>
      <c r="Z128" s="72"/>
      <c r="AB128" s="72"/>
      <c r="AC128" s="72"/>
    </row>
    <row r="129" spans="1:29" s="28" customFormat="1" ht="18.75" customHeight="1" x14ac:dyDescent="0.25">
      <c r="A129" s="75"/>
      <c r="B129" s="76"/>
      <c r="C129" s="41" t="s">
        <v>101</v>
      </c>
      <c r="D129" s="35" t="s">
        <v>190</v>
      </c>
      <c r="E129" s="46"/>
      <c r="F129" s="46"/>
      <c r="G129" s="20">
        <f>G130</f>
        <v>1416149.71</v>
      </c>
      <c r="H129" s="20"/>
      <c r="I129" s="20"/>
      <c r="J129" s="20">
        <f t="shared" si="8"/>
        <v>1416149.71</v>
      </c>
      <c r="K129" s="72"/>
      <c r="P129" s="72"/>
      <c r="Y129" s="66"/>
      <c r="Z129" s="72"/>
      <c r="AB129" s="72"/>
      <c r="AC129" s="72"/>
    </row>
    <row r="130" spans="1:29" s="28" customFormat="1" ht="18.75" customHeight="1" x14ac:dyDescent="0.25">
      <c r="A130" s="75"/>
      <c r="B130" s="76"/>
      <c r="C130" s="42" t="s">
        <v>108</v>
      </c>
      <c r="D130" s="2" t="s">
        <v>125</v>
      </c>
      <c r="E130" s="46"/>
      <c r="F130" s="46"/>
      <c r="G130" s="17">
        <v>1416149.71</v>
      </c>
      <c r="H130" s="20"/>
      <c r="I130" s="20"/>
      <c r="J130" s="17">
        <f t="shared" si="8"/>
        <v>1416149.71</v>
      </c>
      <c r="K130" s="72"/>
      <c r="P130" s="72"/>
      <c r="Y130" s="66"/>
      <c r="Z130" s="72"/>
      <c r="AB130" s="72"/>
      <c r="AC130" s="72"/>
    </row>
    <row r="131" spans="1:29" s="28" customFormat="1" ht="18" customHeight="1" x14ac:dyDescent="0.25">
      <c r="A131" s="59"/>
      <c r="B131" s="30"/>
      <c r="C131" s="38" t="s">
        <v>150</v>
      </c>
      <c r="D131" s="6" t="s">
        <v>77</v>
      </c>
      <c r="E131" s="46"/>
      <c r="F131" s="46"/>
      <c r="G131" s="19">
        <f>G132</f>
        <v>470903831.52999997</v>
      </c>
      <c r="H131" s="19"/>
      <c r="I131" s="19"/>
      <c r="J131" s="20">
        <f t="shared" si="8"/>
        <v>470903831.52999997</v>
      </c>
      <c r="K131" s="72"/>
      <c r="P131" s="72"/>
      <c r="Y131" s="66"/>
      <c r="Z131" s="72"/>
      <c r="AB131" s="72"/>
      <c r="AC131" s="72"/>
    </row>
    <row r="132" spans="1:29" ht="18" customHeight="1" x14ac:dyDescent="0.25">
      <c r="A132" s="55"/>
      <c r="B132" s="12"/>
      <c r="C132" s="9" t="s">
        <v>151</v>
      </c>
      <c r="D132" s="3" t="s">
        <v>152</v>
      </c>
      <c r="E132" s="50"/>
      <c r="F132" s="50"/>
      <c r="G132" s="16">
        <v>470903831.52999997</v>
      </c>
      <c r="H132" s="16"/>
      <c r="I132" s="16"/>
      <c r="J132" s="17">
        <f t="shared" si="8"/>
        <v>470903831.52999997</v>
      </c>
    </row>
    <row r="133" spans="1:29" ht="34.5" customHeight="1" x14ac:dyDescent="0.25">
      <c r="A133" s="57" t="s">
        <v>78</v>
      </c>
      <c r="B133" s="24" t="s">
        <v>79</v>
      </c>
      <c r="C133" s="13"/>
      <c r="D133" s="5"/>
      <c r="E133" s="26">
        <f>E134</f>
        <v>40000000</v>
      </c>
      <c r="F133" s="26"/>
      <c r="G133" s="67"/>
      <c r="H133" s="67"/>
      <c r="I133" s="67"/>
      <c r="J133" s="18">
        <f t="shared" si="8"/>
        <v>40000000</v>
      </c>
    </row>
    <row r="134" spans="1:29" x14ac:dyDescent="0.25">
      <c r="A134" s="55"/>
      <c r="B134" s="10"/>
      <c r="C134" s="38">
        <v>424</v>
      </c>
      <c r="D134" s="6" t="s">
        <v>3</v>
      </c>
      <c r="E134" s="46">
        <f>E135</f>
        <v>40000000</v>
      </c>
      <c r="F134" s="46"/>
      <c r="G134" s="16"/>
      <c r="H134" s="16"/>
      <c r="I134" s="16"/>
      <c r="J134" s="20">
        <f t="shared" si="8"/>
        <v>40000000</v>
      </c>
    </row>
    <row r="135" spans="1:29" x14ac:dyDescent="0.25">
      <c r="A135" s="55"/>
      <c r="B135" s="12"/>
      <c r="C135" s="9">
        <v>4246</v>
      </c>
      <c r="D135" s="3" t="s">
        <v>80</v>
      </c>
      <c r="E135" s="50">
        <v>40000000</v>
      </c>
      <c r="F135" s="50"/>
      <c r="G135" s="16"/>
      <c r="H135" s="16"/>
      <c r="I135" s="16"/>
      <c r="J135" s="17">
        <f t="shared" si="8"/>
        <v>40000000</v>
      </c>
    </row>
    <row r="136" spans="1:29" s="28" customFormat="1" ht="23.25" x14ac:dyDescent="0.25">
      <c r="A136" s="58" t="s">
        <v>82</v>
      </c>
      <c r="B136" s="33" t="s">
        <v>83</v>
      </c>
      <c r="C136" s="13"/>
      <c r="D136" s="5"/>
      <c r="E136" s="26">
        <f>E137</f>
        <v>238966000</v>
      </c>
      <c r="F136" s="26"/>
      <c r="G136" s="18"/>
      <c r="H136" s="18"/>
      <c r="I136" s="18">
        <f>I137</f>
        <v>703685000</v>
      </c>
      <c r="J136" s="18">
        <f t="shared" si="8"/>
        <v>942651000</v>
      </c>
      <c r="K136" s="72"/>
      <c r="P136" s="72"/>
      <c r="Y136" s="66"/>
      <c r="Z136" s="72"/>
      <c r="AB136" s="72"/>
      <c r="AC136" s="72"/>
    </row>
    <row r="137" spans="1:29" s="28" customFormat="1" x14ac:dyDescent="0.25">
      <c r="A137" s="59"/>
      <c r="B137" s="30"/>
      <c r="C137" s="38">
        <v>424</v>
      </c>
      <c r="D137" s="6" t="s">
        <v>3</v>
      </c>
      <c r="E137" s="46">
        <f>E138</f>
        <v>238966000</v>
      </c>
      <c r="F137" s="46"/>
      <c r="G137" s="19"/>
      <c r="H137" s="19"/>
      <c r="I137" s="19">
        <f>I138</f>
        <v>703685000</v>
      </c>
      <c r="J137" s="20">
        <f t="shared" si="8"/>
        <v>942651000</v>
      </c>
      <c r="K137" s="72"/>
      <c r="P137" s="72"/>
      <c r="Y137" s="66"/>
      <c r="Z137" s="72"/>
      <c r="AB137" s="72"/>
      <c r="AC137" s="72"/>
    </row>
    <row r="138" spans="1:29" x14ac:dyDescent="0.25">
      <c r="A138" s="55"/>
      <c r="B138" s="12"/>
      <c r="C138" s="9">
        <v>4249</v>
      </c>
      <c r="D138" s="3" t="s">
        <v>75</v>
      </c>
      <c r="E138" s="50">
        <v>238966000</v>
      </c>
      <c r="F138" s="50"/>
      <c r="G138" s="16"/>
      <c r="H138" s="16"/>
      <c r="I138" s="16">
        <v>703685000</v>
      </c>
      <c r="J138" s="17">
        <f t="shared" si="8"/>
        <v>942651000</v>
      </c>
    </row>
    <row r="139" spans="1:29" ht="45.75" hidden="1" x14ac:dyDescent="0.25">
      <c r="A139" s="58"/>
      <c r="B139" s="33" t="s">
        <v>90</v>
      </c>
      <c r="C139" s="25"/>
      <c r="D139" s="14"/>
      <c r="E139" s="50"/>
      <c r="F139" s="50"/>
      <c r="G139" s="16"/>
      <c r="H139" s="16"/>
      <c r="I139" s="16"/>
      <c r="J139" s="18">
        <f t="shared" si="8"/>
        <v>0</v>
      </c>
    </row>
    <row r="140" spans="1:29" hidden="1" x14ac:dyDescent="0.25">
      <c r="A140" s="55"/>
      <c r="B140" s="36"/>
      <c r="C140" s="38">
        <v>511</v>
      </c>
      <c r="D140" s="6" t="s">
        <v>77</v>
      </c>
      <c r="E140" s="50"/>
      <c r="F140" s="50"/>
      <c r="G140" s="16"/>
      <c r="H140" s="16"/>
      <c r="I140" s="16"/>
      <c r="J140" s="18">
        <f t="shared" si="8"/>
        <v>0</v>
      </c>
    </row>
    <row r="141" spans="1:29" hidden="1" x14ac:dyDescent="0.25">
      <c r="A141" s="55"/>
      <c r="B141" s="12"/>
      <c r="C141" s="9">
        <v>5112</v>
      </c>
      <c r="D141" s="3" t="s">
        <v>89</v>
      </c>
      <c r="E141" s="50"/>
      <c r="F141" s="50"/>
      <c r="G141" s="16"/>
      <c r="H141" s="16"/>
      <c r="I141" s="16"/>
      <c r="J141" s="18">
        <f t="shared" si="8"/>
        <v>0</v>
      </c>
    </row>
    <row r="142" spans="1:29" hidden="1" x14ac:dyDescent="0.25">
      <c r="A142" s="55"/>
      <c r="B142" s="12"/>
      <c r="C142" s="9">
        <v>5114</v>
      </c>
      <c r="D142" s="3" t="s">
        <v>85</v>
      </c>
      <c r="E142" s="50"/>
      <c r="F142" s="50"/>
      <c r="G142" s="16"/>
      <c r="H142" s="16"/>
      <c r="I142" s="16"/>
      <c r="J142" s="18">
        <f t="shared" si="8"/>
        <v>0</v>
      </c>
    </row>
    <row r="143" spans="1:29" hidden="1" x14ac:dyDescent="0.25">
      <c r="A143" s="55"/>
      <c r="B143" s="36"/>
      <c r="C143" s="38">
        <v>512</v>
      </c>
      <c r="D143" s="6" t="s">
        <v>91</v>
      </c>
      <c r="E143" s="50"/>
      <c r="F143" s="50"/>
      <c r="G143" s="16"/>
      <c r="H143" s="16"/>
      <c r="I143" s="16"/>
      <c r="J143" s="18">
        <f t="shared" si="8"/>
        <v>0</v>
      </c>
    </row>
    <row r="144" spans="1:29" hidden="1" x14ac:dyDescent="0.25">
      <c r="A144" s="55"/>
      <c r="B144" s="12"/>
      <c r="C144" s="9">
        <v>5126</v>
      </c>
      <c r="D144" s="3" t="s">
        <v>92</v>
      </c>
      <c r="E144" s="50"/>
      <c r="F144" s="50"/>
      <c r="G144" s="16"/>
      <c r="H144" s="16"/>
      <c r="I144" s="16"/>
      <c r="J144" s="18">
        <f t="shared" si="8"/>
        <v>0</v>
      </c>
    </row>
    <row r="145" spans="1:29" s="28" customFormat="1" ht="81.75" customHeight="1" x14ac:dyDescent="0.25">
      <c r="A145" s="57" t="s">
        <v>97</v>
      </c>
      <c r="B145" s="24" t="s">
        <v>98</v>
      </c>
      <c r="C145" s="13"/>
      <c r="D145" s="5"/>
      <c r="E145" s="21"/>
      <c r="F145" s="21">
        <f>F167+F181</f>
        <v>175241100</v>
      </c>
      <c r="G145" s="18">
        <f>G153+G159+G162+G167+G169+G177+G181+G183</f>
        <v>1566247330.3099999</v>
      </c>
      <c r="H145" s="18"/>
      <c r="I145" s="18"/>
      <c r="J145" s="18">
        <f>F145+G145</f>
        <v>1741488430.3099999</v>
      </c>
      <c r="K145" s="72"/>
      <c r="P145" s="72"/>
      <c r="Y145" s="66"/>
      <c r="Z145" s="72"/>
      <c r="AB145" s="72"/>
      <c r="AC145" s="72"/>
    </row>
    <row r="146" spans="1:29" s="28" customFormat="1" hidden="1" x14ac:dyDescent="0.25">
      <c r="A146" s="59"/>
      <c r="B146" s="30"/>
      <c r="C146" s="38">
        <v>421</v>
      </c>
      <c r="D146" s="6" t="s">
        <v>40</v>
      </c>
      <c r="E146" s="50"/>
      <c r="F146" s="50"/>
      <c r="G146" s="19"/>
      <c r="H146" s="19"/>
      <c r="I146" s="19"/>
      <c r="J146" s="18">
        <f t="shared" si="8"/>
        <v>0</v>
      </c>
      <c r="K146" s="72"/>
      <c r="P146" s="72"/>
      <c r="Y146" s="66"/>
      <c r="Z146" s="72"/>
      <c r="AB146" s="72"/>
      <c r="AC146" s="72"/>
    </row>
    <row r="147" spans="1:29" hidden="1" x14ac:dyDescent="0.25">
      <c r="A147" s="55"/>
      <c r="B147" s="12"/>
      <c r="C147" s="9" t="s">
        <v>105</v>
      </c>
      <c r="D147" s="3" t="s">
        <v>126</v>
      </c>
      <c r="E147" s="50"/>
      <c r="F147" s="50"/>
      <c r="G147" s="16"/>
      <c r="H147" s="16"/>
      <c r="I147" s="16"/>
      <c r="J147" s="18">
        <f t="shared" si="8"/>
        <v>0</v>
      </c>
    </row>
    <row r="148" spans="1:29" hidden="1" x14ac:dyDescent="0.25">
      <c r="A148" s="55"/>
      <c r="B148" s="12"/>
      <c r="C148" s="9" t="s">
        <v>112</v>
      </c>
      <c r="D148" s="3" t="s">
        <v>127</v>
      </c>
      <c r="E148" s="50"/>
      <c r="F148" s="50"/>
      <c r="G148" s="16"/>
      <c r="H148" s="16"/>
      <c r="I148" s="16"/>
      <c r="J148" s="18">
        <f t="shared" si="8"/>
        <v>0</v>
      </c>
    </row>
    <row r="149" spans="1:29" hidden="1" x14ac:dyDescent="0.25">
      <c r="A149" s="55"/>
      <c r="B149" s="12"/>
      <c r="C149" s="9" t="s">
        <v>113</v>
      </c>
      <c r="D149" s="3" t="s">
        <v>128</v>
      </c>
      <c r="E149" s="50"/>
      <c r="F149" s="50"/>
      <c r="G149" s="16"/>
      <c r="H149" s="16"/>
      <c r="I149" s="16"/>
      <c r="J149" s="18">
        <f t="shared" si="8"/>
        <v>0</v>
      </c>
    </row>
    <row r="150" spans="1:29" s="28" customFormat="1" hidden="1" x14ac:dyDescent="0.25">
      <c r="A150" s="59"/>
      <c r="B150" s="30"/>
      <c r="C150" s="38" t="s">
        <v>99</v>
      </c>
      <c r="D150" s="6" t="s">
        <v>45</v>
      </c>
      <c r="E150" s="50"/>
      <c r="F150" s="50"/>
      <c r="G150" s="19"/>
      <c r="H150" s="19"/>
      <c r="I150" s="19"/>
      <c r="J150" s="18">
        <f t="shared" si="8"/>
        <v>0</v>
      </c>
      <c r="K150" s="72"/>
      <c r="P150" s="72"/>
      <c r="Y150" s="66"/>
      <c r="Z150" s="72"/>
      <c r="AB150" s="72"/>
      <c r="AC150" s="72"/>
    </row>
    <row r="151" spans="1:29" hidden="1" x14ac:dyDescent="0.25">
      <c r="A151" s="55"/>
      <c r="B151" s="12"/>
      <c r="C151" s="9" t="s">
        <v>106</v>
      </c>
      <c r="D151" s="3" t="s">
        <v>129</v>
      </c>
      <c r="E151" s="50"/>
      <c r="F151" s="50"/>
      <c r="G151" s="16"/>
      <c r="H151" s="16"/>
      <c r="I151" s="16"/>
      <c r="J151" s="18">
        <f t="shared" si="8"/>
        <v>0</v>
      </c>
    </row>
    <row r="152" spans="1:29" hidden="1" x14ac:dyDescent="0.25">
      <c r="A152" s="55"/>
      <c r="B152" s="12"/>
      <c r="C152" s="9" t="s">
        <v>114</v>
      </c>
      <c r="D152" s="3" t="s">
        <v>130</v>
      </c>
      <c r="E152" s="50"/>
      <c r="F152" s="50"/>
      <c r="G152" s="16"/>
      <c r="H152" s="16"/>
      <c r="I152" s="16"/>
      <c r="J152" s="18">
        <f t="shared" ref="J152:J206" si="9">E152+G152+H152+I152</f>
        <v>0</v>
      </c>
    </row>
    <row r="153" spans="1:29" s="28" customFormat="1" x14ac:dyDescent="0.25">
      <c r="A153" s="59"/>
      <c r="B153" s="30"/>
      <c r="C153" s="41">
        <v>421</v>
      </c>
      <c r="D153" s="6" t="s">
        <v>40</v>
      </c>
      <c r="E153" s="22"/>
      <c r="F153" s="22"/>
      <c r="G153" s="19">
        <f>G154+G156+G157+G158</f>
        <v>5727000</v>
      </c>
      <c r="H153" s="19"/>
      <c r="I153" s="19"/>
      <c r="J153" s="19">
        <f>G153</f>
        <v>5727000</v>
      </c>
      <c r="K153" s="72"/>
      <c r="P153" s="72"/>
      <c r="Y153" s="66"/>
      <c r="Z153" s="72"/>
      <c r="AA153" s="72"/>
      <c r="AB153" s="72"/>
      <c r="AC153" s="72"/>
    </row>
    <row r="154" spans="1:29" s="28" customFormat="1" x14ac:dyDescent="0.25">
      <c r="A154" s="59"/>
      <c r="B154" s="30"/>
      <c r="C154" s="42" t="s">
        <v>105</v>
      </c>
      <c r="D154" s="3" t="s">
        <v>181</v>
      </c>
      <c r="E154" s="22"/>
      <c r="F154" s="22"/>
      <c r="G154" s="16">
        <v>24000</v>
      </c>
      <c r="H154" s="16"/>
      <c r="I154" s="16"/>
      <c r="J154" s="17">
        <f t="shared" si="9"/>
        <v>24000</v>
      </c>
      <c r="K154" s="72"/>
      <c r="P154" s="72"/>
      <c r="Y154" s="66"/>
      <c r="Z154" s="72"/>
      <c r="AA154" s="72"/>
      <c r="AB154" s="72"/>
      <c r="AC154" s="72"/>
    </row>
    <row r="155" spans="1:29" s="28" customFormat="1" hidden="1" x14ac:dyDescent="0.25">
      <c r="A155" s="59"/>
      <c r="B155" s="30"/>
      <c r="C155" s="42" t="s">
        <v>112</v>
      </c>
      <c r="D155" s="3" t="s">
        <v>42</v>
      </c>
      <c r="E155" s="22"/>
      <c r="F155" s="22"/>
      <c r="G155" s="16"/>
      <c r="H155" s="16"/>
      <c r="I155" s="16"/>
      <c r="J155" s="17">
        <f t="shared" si="9"/>
        <v>0</v>
      </c>
      <c r="K155" s="72"/>
      <c r="P155" s="72"/>
      <c r="Y155" s="66"/>
      <c r="Z155" s="72"/>
      <c r="AA155" s="72"/>
      <c r="AB155" s="72"/>
      <c r="AC155" s="72"/>
    </row>
    <row r="156" spans="1:29" s="28" customFormat="1" x14ac:dyDescent="0.25">
      <c r="A156" s="59"/>
      <c r="B156" s="30"/>
      <c r="C156" s="42" t="s">
        <v>112</v>
      </c>
      <c r="D156" s="3" t="s">
        <v>42</v>
      </c>
      <c r="E156" s="22"/>
      <c r="F156" s="22"/>
      <c r="G156" s="16">
        <v>11000</v>
      </c>
      <c r="H156" s="16"/>
      <c r="I156" s="16"/>
      <c r="J156" s="17">
        <f t="shared" si="9"/>
        <v>11000</v>
      </c>
      <c r="K156" s="72"/>
      <c r="P156" s="72"/>
      <c r="Y156" s="66"/>
      <c r="Z156" s="72"/>
      <c r="AA156" s="72"/>
      <c r="AB156" s="72"/>
      <c r="AC156" s="72"/>
    </row>
    <row r="157" spans="1:29" x14ac:dyDescent="0.25">
      <c r="A157" s="55"/>
      <c r="B157" s="12"/>
      <c r="C157" s="42" t="s">
        <v>113</v>
      </c>
      <c r="D157" s="3" t="s">
        <v>153</v>
      </c>
      <c r="E157" s="50"/>
      <c r="F157" s="50"/>
      <c r="G157" s="16">
        <v>0</v>
      </c>
      <c r="H157" s="16"/>
      <c r="I157" s="16"/>
      <c r="J157" s="17">
        <f t="shared" si="9"/>
        <v>0</v>
      </c>
      <c r="AA157" s="72"/>
    </row>
    <row r="158" spans="1:29" x14ac:dyDescent="0.25">
      <c r="A158" s="55"/>
      <c r="B158" s="12"/>
      <c r="C158" s="42" t="s">
        <v>188</v>
      </c>
      <c r="D158" s="3" t="s">
        <v>189</v>
      </c>
      <c r="E158" s="50"/>
      <c r="F158" s="50"/>
      <c r="G158" s="16">
        <v>5692000</v>
      </c>
      <c r="H158" s="16"/>
      <c r="I158" s="16"/>
      <c r="J158" s="17">
        <f t="shared" si="9"/>
        <v>5692000</v>
      </c>
      <c r="AA158" s="72"/>
    </row>
    <row r="159" spans="1:29" s="28" customFormat="1" x14ac:dyDescent="0.25">
      <c r="A159" s="59"/>
      <c r="B159" s="30"/>
      <c r="C159" s="41">
        <v>422</v>
      </c>
      <c r="D159" s="6" t="s">
        <v>45</v>
      </c>
      <c r="E159" s="22"/>
      <c r="F159" s="22"/>
      <c r="G159" s="19">
        <f>G160+G161</f>
        <v>801000</v>
      </c>
      <c r="H159" s="19"/>
      <c r="I159" s="19"/>
      <c r="J159" s="20">
        <f t="shared" si="9"/>
        <v>801000</v>
      </c>
      <c r="K159" s="72"/>
      <c r="P159" s="72"/>
      <c r="Y159" s="66"/>
      <c r="Z159" s="72"/>
      <c r="AA159" s="72"/>
      <c r="AB159" s="72"/>
      <c r="AC159" s="72"/>
    </row>
    <row r="160" spans="1:29" x14ac:dyDescent="0.25">
      <c r="A160" s="55"/>
      <c r="B160" s="12"/>
      <c r="C160" s="42">
        <v>4221</v>
      </c>
      <c r="D160" s="3" t="s">
        <v>46</v>
      </c>
      <c r="E160" s="50"/>
      <c r="F160" s="50"/>
      <c r="G160" s="16">
        <v>0</v>
      </c>
      <c r="H160" s="16"/>
      <c r="I160" s="16"/>
      <c r="J160" s="17">
        <f t="shared" si="9"/>
        <v>0</v>
      </c>
      <c r="AA160" s="72"/>
    </row>
    <row r="161" spans="1:30" x14ac:dyDescent="0.25">
      <c r="A161" s="55"/>
      <c r="B161" s="12"/>
      <c r="C161" s="42">
        <v>4222</v>
      </c>
      <c r="D161" s="3" t="s">
        <v>47</v>
      </c>
      <c r="E161" s="50"/>
      <c r="F161" s="50"/>
      <c r="G161" s="16">
        <v>801000</v>
      </c>
      <c r="H161" s="16"/>
      <c r="I161" s="16"/>
      <c r="J161" s="17">
        <f t="shared" si="9"/>
        <v>801000</v>
      </c>
      <c r="AA161" s="72"/>
    </row>
    <row r="162" spans="1:30" s="28" customFormat="1" x14ac:dyDescent="0.25">
      <c r="A162" s="59"/>
      <c r="B162" s="30"/>
      <c r="C162" s="41">
        <v>423</v>
      </c>
      <c r="D162" s="6" t="s">
        <v>11</v>
      </c>
      <c r="E162" s="22"/>
      <c r="F162" s="22"/>
      <c r="G162" s="19">
        <f>G163+G164+G165+G166</f>
        <v>1340423330.3099999</v>
      </c>
      <c r="H162" s="19"/>
      <c r="I162" s="19"/>
      <c r="J162" s="20">
        <f t="shared" si="9"/>
        <v>1340423330.3099999</v>
      </c>
      <c r="K162" s="72"/>
      <c r="P162" s="72"/>
      <c r="Y162" s="66"/>
      <c r="Z162" s="72"/>
      <c r="AA162" s="72"/>
      <c r="AB162" s="72"/>
      <c r="AC162" s="72"/>
      <c r="AD162" s="72"/>
    </row>
    <row r="163" spans="1:30" s="28" customFormat="1" x14ac:dyDescent="0.25">
      <c r="A163" s="59"/>
      <c r="B163" s="30"/>
      <c r="C163" s="42" t="s">
        <v>154</v>
      </c>
      <c r="D163" s="3" t="s">
        <v>51</v>
      </c>
      <c r="E163" s="22"/>
      <c r="F163" s="22"/>
      <c r="G163" s="16">
        <v>260000</v>
      </c>
      <c r="H163" s="19"/>
      <c r="I163" s="19"/>
      <c r="J163" s="17">
        <f t="shared" si="9"/>
        <v>260000</v>
      </c>
      <c r="K163" s="72"/>
      <c r="P163" s="72"/>
      <c r="Y163" s="66">
        <v>130000</v>
      </c>
      <c r="Z163" s="29">
        <v>100000</v>
      </c>
      <c r="AA163" s="72">
        <f>Y163+Z163</f>
        <v>230000</v>
      </c>
      <c r="AB163" s="72">
        <v>147975000</v>
      </c>
      <c r="AC163" s="72"/>
    </row>
    <row r="164" spans="1:30" x14ac:dyDescent="0.25">
      <c r="A164" s="55"/>
      <c r="B164" s="12"/>
      <c r="C164" s="42">
        <v>4235</v>
      </c>
      <c r="D164" s="3" t="s">
        <v>52</v>
      </c>
      <c r="E164" s="50"/>
      <c r="F164" s="50"/>
      <c r="G164" s="16">
        <v>1329343330.3099999</v>
      </c>
      <c r="H164" s="16"/>
      <c r="I164" s="16"/>
      <c r="J164" s="17">
        <f t="shared" si="9"/>
        <v>1329343330.3099999</v>
      </c>
      <c r="Y164" s="23">
        <v>50708038.780000001</v>
      </c>
      <c r="Z164" s="29">
        <v>25000000</v>
      </c>
      <c r="AA164" s="72">
        <f>Y164+Z164</f>
        <v>75708038.780000001</v>
      </c>
      <c r="AB164" s="29">
        <v>1120100524.01</v>
      </c>
    </row>
    <row r="165" spans="1:30" x14ac:dyDescent="0.25">
      <c r="A165" s="55"/>
      <c r="B165" s="12"/>
      <c r="C165" s="42" t="s">
        <v>177</v>
      </c>
      <c r="D165" s="3" t="s">
        <v>54</v>
      </c>
      <c r="E165" s="50"/>
      <c r="F165" s="50"/>
      <c r="G165" s="16">
        <v>1550000</v>
      </c>
      <c r="H165" s="16"/>
      <c r="I165" s="16"/>
      <c r="J165" s="17">
        <f t="shared" si="9"/>
        <v>1550000</v>
      </c>
      <c r="Y165" s="23">
        <v>250000</v>
      </c>
      <c r="Z165" s="29">
        <v>500000</v>
      </c>
      <c r="AA165" s="72">
        <f>Y165+Z165</f>
        <v>750000</v>
      </c>
      <c r="AB165" s="29">
        <f>SUM(AB163:AB164)</f>
        <v>1268075524.01</v>
      </c>
    </row>
    <row r="166" spans="1:30" x14ac:dyDescent="0.25">
      <c r="A166" s="55"/>
      <c r="B166" s="12"/>
      <c r="C166" s="42" t="s">
        <v>176</v>
      </c>
      <c r="D166" s="3" t="s">
        <v>55</v>
      </c>
      <c r="E166" s="50"/>
      <c r="F166" s="50"/>
      <c r="G166" s="16">
        <v>9270000</v>
      </c>
      <c r="H166" s="16"/>
      <c r="I166" s="16"/>
      <c r="J166" s="17">
        <f t="shared" si="9"/>
        <v>9270000</v>
      </c>
      <c r="Y166" s="23">
        <v>3370000</v>
      </c>
      <c r="Z166" s="29">
        <v>2700000</v>
      </c>
      <c r="AA166" s="72">
        <f>Y166+Z166</f>
        <v>6070000</v>
      </c>
      <c r="AB166" s="29">
        <v>1120100524.01</v>
      </c>
    </row>
    <row r="167" spans="1:30" s="28" customFormat="1" x14ac:dyDescent="0.25">
      <c r="A167" s="59"/>
      <c r="B167" s="30"/>
      <c r="C167" s="41">
        <v>424</v>
      </c>
      <c r="D167" s="6" t="s">
        <v>3</v>
      </c>
      <c r="E167" s="22"/>
      <c r="F167" s="22">
        <f>F168</f>
        <v>165510140</v>
      </c>
      <c r="G167" s="19">
        <f>G168</f>
        <v>199915000</v>
      </c>
      <c r="H167" s="19"/>
      <c r="I167" s="19"/>
      <c r="J167" s="20">
        <f>J168</f>
        <v>365425140</v>
      </c>
      <c r="K167" s="72"/>
      <c r="P167" s="72"/>
      <c r="Y167" s="66"/>
      <c r="Z167" s="72"/>
      <c r="AA167" s="72"/>
      <c r="AB167" s="72">
        <v>9270000</v>
      </c>
      <c r="AC167" s="72"/>
    </row>
    <row r="168" spans="1:30" x14ac:dyDescent="0.25">
      <c r="A168" s="55"/>
      <c r="B168" s="12"/>
      <c r="C168" s="42" t="s">
        <v>123</v>
      </c>
      <c r="D168" s="3" t="s">
        <v>135</v>
      </c>
      <c r="E168" s="50"/>
      <c r="F168" s="50">
        <v>165510140</v>
      </c>
      <c r="G168" s="16">
        <v>199915000</v>
      </c>
      <c r="H168" s="16"/>
      <c r="I168" s="16"/>
      <c r="J168" s="17">
        <f>F168+G168</f>
        <v>365425140</v>
      </c>
      <c r="Y168" s="23">
        <v>97901123.5</v>
      </c>
      <c r="Z168" s="29">
        <v>70513560</v>
      </c>
      <c r="AA168" s="72">
        <f t="shared" ref="AA168:AA180" si="10">Y168+Z168</f>
        <v>168414683.5</v>
      </c>
      <c r="AB168" s="29">
        <f>SUM(AB166:AB167)</f>
        <v>1129370524.01</v>
      </c>
    </row>
    <row r="169" spans="1:30" s="28" customFormat="1" x14ac:dyDescent="0.25">
      <c r="A169" s="59"/>
      <c r="B169" s="30"/>
      <c r="C169" s="41">
        <v>426</v>
      </c>
      <c r="D169" s="35" t="s">
        <v>60</v>
      </c>
      <c r="E169" s="22"/>
      <c r="F169" s="22"/>
      <c r="G169" s="19">
        <f>G170+G171+G176</f>
        <v>1129000</v>
      </c>
      <c r="H169" s="19"/>
      <c r="I169" s="19"/>
      <c r="J169" s="20">
        <f t="shared" si="9"/>
        <v>1129000</v>
      </c>
      <c r="K169" s="72"/>
      <c r="P169" s="72"/>
      <c r="Y169" s="66"/>
      <c r="Z169" s="72"/>
      <c r="AA169" s="72"/>
      <c r="AB169" s="72"/>
      <c r="AC169" s="72"/>
    </row>
    <row r="170" spans="1:30" x14ac:dyDescent="0.25">
      <c r="A170" s="55"/>
      <c r="B170" s="12"/>
      <c r="C170" s="42">
        <v>4261</v>
      </c>
      <c r="D170" s="2" t="s">
        <v>60</v>
      </c>
      <c r="E170" s="50"/>
      <c r="F170" s="50"/>
      <c r="G170" s="16">
        <v>501000</v>
      </c>
      <c r="H170" s="16"/>
      <c r="I170" s="16"/>
      <c r="J170" s="17">
        <f t="shared" si="9"/>
        <v>501000</v>
      </c>
      <c r="Y170" s="23">
        <v>201000</v>
      </c>
      <c r="Z170" s="29">
        <v>100000</v>
      </c>
      <c r="AA170" s="72">
        <f t="shared" si="10"/>
        <v>301000</v>
      </c>
      <c r="AB170" s="29">
        <v>1129370524.01</v>
      </c>
    </row>
    <row r="171" spans="1:30" x14ac:dyDescent="0.25">
      <c r="A171" s="55"/>
      <c r="B171" s="12"/>
      <c r="C171" s="42" t="s">
        <v>136</v>
      </c>
      <c r="D171" s="2" t="s">
        <v>137</v>
      </c>
      <c r="E171" s="50"/>
      <c r="F171" s="50"/>
      <c r="G171" s="16">
        <v>520000</v>
      </c>
      <c r="H171" s="16"/>
      <c r="I171" s="16"/>
      <c r="J171" s="17">
        <f t="shared" si="9"/>
        <v>520000</v>
      </c>
      <c r="Y171" s="23">
        <v>220000</v>
      </c>
      <c r="Z171" s="29">
        <v>150000</v>
      </c>
      <c r="AA171" s="72">
        <f t="shared" si="10"/>
        <v>370000</v>
      </c>
    </row>
    <row r="172" spans="1:30" ht="15" hidden="1" customHeight="1" x14ac:dyDescent="0.25">
      <c r="A172" s="55"/>
      <c r="B172" s="12"/>
      <c r="C172" s="42">
        <v>4269</v>
      </c>
      <c r="D172" s="7" t="s">
        <v>63</v>
      </c>
      <c r="E172" s="50"/>
      <c r="F172" s="50"/>
      <c r="G172" s="16"/>
      <c r="H172" s="16"/>
      <c r="I172" s="16"/>
      <c r="J172" s="17">
        <f t="shared" si="9"/>
        <v>0</v>
      </c>
      <c r="AA172" s="72">
        <f t="shared" si="10"/>
        <v>0</v>
      </c>
    </row>
    <row r="173" spans="1:30" ht="15" hidden="1" customHeight="1" x14ac:dyDescent="0.25">
      <c r="A173" s="55"/>
      <c r="B173" s="12"/>
      <c r="C173" s="9"/>
      <c r="D173" s="3"/>
      <c r="E173" s="50"/>
      <c r="F173" s="50"/>
      <c r="G173" s="16"/>
      <c r="H173" s="16"/>
      <c r="I173" s="16"/>
      <c r="J173" s="17">
        <f t="shared" si="9"/>
        <v>0</v>
      </c>
      <c r="AA173" s="72">
        <f t="shared" si="10"/>
        <v>0</v>
      </c>
    </row>
    <row r="174" spans="1:30" ht="15" hidden="1" customHeight="1" x14ac:dyDescent="0.25">
      <c r="A174" s="55"/>
      <c r="B174" s="12"/>
      <c r="C174" s="9"/>
      <c r="D174" s="3"/>
      <c r="E174" s="50"/>
      <c r="F174" s="50"/>
      <c r="G174" s="16"/>
      <c r="H174" s="16"/>
      <c r="I174" s="16"/>
      <c r="J174" s="17">
        <f t="shared" si="9"/>
        <v>0</v>
      </c>
      <c r="AA174" s="72">
        <f t="shared" si="10"/>
        <v>0</v>
      </c>
    </row>
    <row r="175" spans="1:30" ht="15" hidden="1" customHeight="1" x14ac:dyDescent="0.25">
      <c r="A175" s="55"/>
      <c r="B175" s="12"/>
      <c r="C175" s="9"/>
      <c r="D175" s="3"/>
      <c r="E175" s="50"/>
      <c r="F175" s="50"/>
      <c r="G175" s="16"/>
      <c r="H175" s="16"/>
      <c r="I175" s="16"/>
      <c r="J175" s="17">
        <f t="shared" si="9"/>
        <v>0</v>
      </c>
      <c r="AA175" s="72">
        <f t="shared" si="10"/>
        <v>0</v>
      </c>
    </row>
    <row r="176" spans="1:30" ht="15" customHeight="1" x14ac:dyDescent="0.25">
      <c r="A176" s="55"/>
      <c r="B176" s="12"/>
      <c r="C176" s="9" t="s">
        <v>178</v>
      </c>
      <c r="D176" s="3" t="s">
        <v>179</v>
      </c>
      <c r="E176" s="50"/>
      <c r="F176" s="50"/>
      <c r="G176" s="16">
        <v>108000</v>
      </c>
      <c r="H176" s="16"/>
      <c r="I176" s="16"/>
      <c r="J176" s="17">
        <f t="shared" si="9"/>
        <v>108000</v>
      </c>
      <c r="Y176" s="23">
        <v>47862</v>
      </c>
      <c r="Z176" s="29">
        <v>30000</v>
      </c>
      <c r="AA176" s="72">
        <f t="shared" si="10"/>
        <v>77862</v>
      </c>
    </row>
    <row r="177" spans="1:29" s="28" customFormat="1" x14ac:dyDescent="0.25">
      <c r="A177" s="59"/>
      <c r="B177" s="30"/>
      <c r="C177" s="41">
        <v>444</v>
      </c>
      <c r="D177" s="8" t="s">
        <v>88</v>
      </c>
      <c r="E177" s="22"/>
      <c r="F177" s="22"/>
      <c r="G177" s="19">
        <f>G180</f>
        <v>1552000</v>
      </c>
      <c r="H177" s="19"/>
      <c r="I177" s="19"/>
      <c r="J177" s="20">
        <f t="shared" si="9"/>
        <v>1552000</v>
      </c>
      <c r="K177" s="72"/>
      <c r="P177" s="72"/>
      <c r="Y177" s="66"/>
      <c r="Z177" s="72"/>
      <c r="AA177" s="72">
        <f t="shared" si="10"/>
        <v>0</v>
      </c>
      <c r="AB177" s="72"/>
      <c r="AC177" s="72"/>
    </row>
    <row r="178" spans="1:29" ht="15" hidden="1" customHeight="1" x14ac:dyDescent="0.25">
      <c r="A178" s="55"/>
      <c r="B178" s="12"/>
      <c r="C178" s="42">
        <v>4441</v>
      </c>
      <c r="D178" s="7" t="s">
        <v>125</v>
      </c>
      <c r="E178" s="50"/>
      <c r="F178" s="50"/>
      <c r="G178" s="16"/>
      <c r="H178" s="16"/>
      <c r="I178" s="16"/>
      <c r="J178" s="20">
        <f t="shared" si="9"/>
        <v>0</v>
      </c>
      <c r="AA178" s="72">
        <f t="shared" si="10"/>
        <v>0</v>
      </c>
    </row>
    <row r="179" spans="1:29" ht="15" hidden="1" customHeight="1" x14ac:dyDescent="0.25">
      <c r="A179" s="55"/>
      <c r="B179" s="12"/>
      <c r="C179" s="9"/>
      <c r="D179" s="3"/>
      <c r="E179" s="50"/>
      <c r="F179" s="50"/>
      <c r="G179" s="16"/>
      <c r="H179" s="16"/>
      <c r="I179" s="16"/>
      <c r="J179" s="20">
        <f t="shared" si="9"/>
        <v>0</v>
      </c>
      <c r="AA179" s="72">
        <f t="shared" si="10"/>
        <v>0</v>
      </c>
    </row>
    <row r="180" spans="1:29" s="28" customFormat="1" x14ac:dyDescent="0.25">
      <c r="A180" s="59"/>
      <c r="B180" s="30"/>
      <c r="C180" s="9" t="s">
        <v>108</v>
      </c>
      <c r="D180" s="3" t="s">
        <v>138</v>
      </c>
      <c r="E180" s="46"/>
      <c r="F180" s="46"/>
      <c r="G180" s="16">
        <v>1552000</v>
      </c>
      <c r="H180" s="16"/>
      <c r="I180" s="19"/>
      <c r="J180" s="17">
        <f t="shared" si="9"/>
        <v>1552000</v>
      </c>
      <c r="K180" s="72"/>
      <c r="P180" s="72"/>
      <c r="Y180" s="66">
        <v>901793</v>
      </c>
      <c r="Z180" s="29">
        <v>300000</v>
      </c>
      <c r="AA180" s="72">
        <f t="shared" si="10"/>
        <v>1201793</v>
      </c>
      <c r="AB180" s="72"/>
      <c r="AC180" s="72"/>
    </row>
    <row r="181" spans="1:29" s="28" customFormat="1" x14ac:dyDescent="0.25">
      <c r="A181" s="59"/>
      <c r="B181" s="30"/>
      <c r="C181" s="41">
        <v>512</v>
      </c>
      <c r="D181" s="6" t="s">
        <v>68</v>
      </c>
      <c r="E181" s="22"/>
      <c r="F181" s="22">
        <f>F182</f>
        <v>9730960</v>
      </c>
      <c r="G181" s="19">
        <f>G182</f>
        <v>16698000</v>
      </c>
      <c r="H181" s="19"/>
      <c r="I181" s="19"/>
      <c r="J181" s="20">
        <f>J182</f>
        <v>26428960</v>
      </c>
      <c r="K181" s="72"/>
      <c r="P181" s="72"/>
      <c r="Y181" s="66"/>
      <c r="Z181" s="72"/>
      <c r="AA181" s="72"/>
      <c r="AB181" s="72"/>
      <c r="AC181" s="72"/>
    </row>
    <row r="182" spans="1:29" s="28" customFormat="1" x14ac:dyDescent="0.25">
      <c r="A182" s="59"/>
      <c r="B182" s="30"/>
      <c r="C182" s="9">
        <v>5122</v>
      </c>
      <c r="D182" s="3" t="s">
        <v>91</v>
      </c>
      <c r="E182" s="50"/>
      <c r="F182" s="50">
        <v>9730960</v>
      </c>
      <c r="G182" s="16">
        <v>16698000</v>
      </c>
      <c r="H182" s="16"/>
      <c r="I182" s="19"/>
      <c r="J182" s="17">
        <f>F182+G182</f>
        <v>26428960</v>
      </c>
      <c r="K182" s="72"/>
      <c r="P182" s="72"/>
      <c r="Y182" s="66"/>
      <c r="Z182" s="29"/>
      <c r="AA182" s="72"/>
      <c r="AB182" s="72"/>
      <c r="AC182" s="72"/>
    </row>
    <row r="183" spans="1:29" s="28" customFormat="1" x14ac:dyDescent="0.25">
      <c r="A183" s="59"/>
      <c r="B183" s="30"/>
      <c r="C183" s="38" t="s">
        <v>103</v>
      </c>
      <c r="D183" s="6" t="s">
        <v>104</v>
      </c>
      <c r="E183" s="22"/>
      <c r="F183" s="22"/>
      <c r="G183" s="19">
        <f>G184</f>
        <v>2000</v>
      </c>
      <c r="H183" s="19"/>
      <c r="I183" s="19"/>
      <c r="J183" s="20">
        <f t="shared" si="9"/>
        <v>2000</v>
      </c>
      <c r="K183" s="72"/>
      <c r="P183" s="72"/>
      <c r="Y183" s="66"/>
      <c r="Z183" s="72"/>
      <c r="AA183" s="72"/>
      <c r="AB183" s="72"/>
      <c r="AC183" s="72"/>
    </row>
    <row r="184" spans="1:29" s="28" customFormat="1" x14ac:dyDescent="0.25">
      <c r="A184" s="59"/>
      <c r="B184" s="30"/>
      <c r="C184" s="9" t="s">
        <v>110</v>
      </c>
      <c r="D184" s="3" t="s">
        <v>124</v>
      </c>
      <c r="E184" s="50"/>
      <c r="F184" s="50"/>
      <c r="G184" s="16">
        <v>2000</v>
      </c>
      <c r="H184" s="16"/>
      <c r="I184" s="19"/>
      <c r="J184" s="17">
        <f t="shared" si="9"/>
        <v>2000</v>
      </c>
      <c r="K184" s="72"/>
      <c r="P184" s="72"/>
      <c r="Y184" s="66"/>
      <c r="Z184" s="29"/>
      <c r="AA184" s="72"/>
      <c r="AB184" s="72"/>
      <c r="AC184" s="72"/>
    </row>
    <row r="185" spans="1:29" ht="15" hidden="1" customHeight="1" x14ac:dyDescent="0.25">
      <c r="A185" s="55"/>
      <c r="B185" s="12"/>
      <c r="C185" s="9" t="s">
        <v>115</v>
      </c>
      <c r="D185" s="3" t="s">
        <v>95</v>
      </c>
      <c r="E185" s="50" t="e">
        <f>#REF!-#REF!</f>
        <v>#REF!</v>
      </c>
      <c r="F185" s="50"/>
      <c r="G185" s="16"/>
      <c r="H185" s="16"/>
      <c r="I185" s="16"/>
      <c r="J185" s="18" t="e">
        <f t="shared" si="9"/>
        <v>#REF!</v>
      </c>
      <c r="AA185" s="72"/>
    </row>
    <row r="186" spans="1:29" s="28" customFormat="1" ht="15" hidden="1" customHeight="1" x14ac:dyDescent="0.25">
      <c r="A186" s="59"/>
      <c r="B186" s="30"/>
      <c r="C186" s="38" t="s">
        <v>100</v>
      </c>
      <c r="D186" s="6" t="s">
        <v>60</v>
      </c>
      <c r="E186" s="50" t="e">
        <f>#REF!-#REF!</f>
        <v>#REF!</v>
      </c>
      <c r="F186" s="50"/>
      <c r="G186" s="19"/>
      <c r="H186" s="19"/>
      <c r="I186" s="19"/>
      <c r="J186" s="18" t="e">
        <f t="shared" si="9"/>
        <v>#REF!</v>
      </c>
      <c r="K186" s="72"/>
      <c r="P186" s="72"/>
      <c r="Y186" s="66"/>
      <c r="Z186" s="72"/>
      <c r="AA186" s="72"/>
      <c r="AB186" s="72"/>
      <c r="AC186" s="72"/>
    </row>
    <row r="187" spans="1:29" hidden="1" x14ac:dyDescent="0.25">
      <c r="A187" s="55"/>
      <c r="B187" s="12"/>
      <c r="C187" s="9" t="s">
        <v>107</v>
      </c>
      <c r="D187" s="3" t="s">
        <v>131</v>
      </c>
      <c r="E187" s="50" t="e">
        <f>#REF!-#REF!</f>
        <v>#REF!</v>
      </c>
      <c r="F187" s="50"/>
      <c r="G187" s="16"/>
      <c r="H187" s="16"/>
      <c r="I187" s="16"/>
      <c r="J187" s="18" t="e">
        <f t="shared" si="9"/>
        <v>#REF!</v>
      </c>
      <c r="AA187" s="72"/>
    </row>
    <row r="188" spans="1:29" s="28" customFormat="1" hidden="1" x14ac:dyDescent="0.25">
      <c r="A188" s="59"/>
      <c r="B188" s="30"/>
      <c r="C188" s="38" t="s">
        <v>101</v>
      </c>
      <c r="D188" s="6" t="s">
        <v>88</v>
      </c>
      <c r="E188" s="50" t="e">
        <f>#REF!-#REF!</f>
        <v>#REF!</v>
      </c>
      <c r="F188" s="50"/>
      <c r="G188" s="19"/>
      <c r="H188" s="19"/>
      <c r="I188" s="19"/>
      <c r="J188" s="18" t="e">
        <f t="shared" si="9"/>
        <v>#REF!</v>
      </c>
      <c r="K188" s="72"/>
      <c r="P188" s="72"/>
      <c r="Y188" s="66"/>
      <c r="Z188" s="72"/>
      <c r="AA188" s="72"/>
      <c r="AB188" s="72"/>
      <c r="AC188" s="72"/>
    </row>
    <row r="189" spans="1:29" hidden="1" x14ac:dyDescent="0.25">
      <c r="A189" s="55"/>
      <c r="B189" s="12"/>
      <c r="C189" s="9" t="s">
        <v>108</v>
      </c>
      <c r="D189" s="3" t="s">
        <v>132</v>
      </c>
      <c r="E189" s="50" t="e">
        <f>#REF!-#REF!</f>
        <v>#REF!</v>
      </c>
      <c r="F189" s="50"/>
      <c r="G189" s="16"/>
      <c r="H189" s="16"/>
      <c r="I189" s="16"/>
      <c r="J189" s="18" t="e">
        <f t="shared" si="9"/>
        <v>#REF!</v>
      </c>
      <c r="AA189" s="72"/>
    </row>
    <row r="190" spans="1:29" s="28" customFormat="1" hidden="1" x14ac:dyDescent="0.25">
      <c r="A190" s="59"/>
      <c r="B190" s="30"/>
      <c r="C190" s="38" t="s">
        <v>102</v>
      </c>
      <c r="D190" s="6" t="s">
        <v>68</v>
      </c>
      <c r="E190" s="50" t="e">
        <f>#REF!-#REF!</f>
        <v>#REF!</v>
      </c>
      <c r="F190" s="50"/>
      <c r="G190" s="19"/>
      <c r="H190" s="19"/>
      <c r="I190" s="19"/>
      <c r="J190" s="18" t="e">
        <f t="shared" si="9"/>
        <v>#REF!</v>
      </c>
      <c r="K190" s="72"/>
      <c r="P190" s="72"/>
      <c r="Y190" s="66"/>
      <c r="Z190" s="72"/>
      <c r="AA190" s="72"/>
      <c r="AB190" s="72"/>
      <c r="AC190" s="72"/>
    </row>
    <row r="191" spans="1:29" hidden="1" x14ac:dyDescent="0.25">
      <c r="A191" s="55"/>
      <c r="B191" s="12"/>
      <c r="C191" s="9" t="s">
        <v>109</v>
      </c>
      <c r="D191" s="3" t="s">
        <v>133</v>
      </c>
      <c r="E191" s="50" t="e">
        <f>#REF!-#REF!</f>
        <v>#REF!</v>
      </c>
      <c r="F191" s="50"/>
      <c r="G191" s="16"/>
      <c r="H191" s="16"/>
      <c r="I191" s="16"/>
      <c r="J191" s="18" t="e">
        <f t="shared" si="9"/>
        <v>#REF!</v>
      </c>
      <c r="AA191" s="72"/>
    </row>
    <row r="192" spans="1:29" s="28" customFormat="1" hidden="1" x14ac:dyDescent="0.25">
      <c r="A192" s="59"/>
      <c r="B192" s="30"/>
      <c r="C192" s="38" t="s">
        <v>103</v>
      </c>
      <c r="D192" s="6" t="s">
        <v>104</v>
      </c>
      <c r="E192" s="50" t="e">
        <f>#REF!-#REF!</f>
        <v>#REF!</v>
      </c>
      <c r="F192" s="50"/>
      <c r="G192" s="19"/>
      <c r="H192" s="19"/>
      <c r="I192" s="19"/>
      <c r="J192" s="18" t="e">
        <f t="shared" si="9"/>
        <v>#REF!</v>
      </c>
      <c r="K192" s="72"/>
      <c r="P192" s="72"/>
      <c r="Y192" s="66"/>
      <c r="Z192" s="72"/>
      <c r="AA192" s="72"/>
      <c r="AB192" s="72"/>
      <c r="AC192" s="72"/>
    </row>
    <row r="193" spans="1:29" hidden="1" x14ac:dyDescent="0.25">
      <c r="A193" s="55"/>
      <c r="B193" s="12"/>
      <c r="C193" s="9" t="s">
        <v>110</v>
      </c>
      <c r="D193" s="3" t="s">
        <v>134</v>
      </c>
      <c r="E193" s="50" t="e">
        <f>#REF!-#REF!</f>
        <v>#REF!</v>
      </c>
      <c r="F193" s="50"/>
      <c r="G193" s="16"/>
      <c r="H193" s="16"/>
      <c r="I193" s="16"/>
      <c r="J193" s="18" t="e">
        <f t="shared" si="9"/>
        <v>#REF!</v>
      </c>
      <c r="AA193" s="72"/>
    </row>
    <row r="194" spans="1:29" ht="50.25" customHeight="1" x14ac:dyDescent="0.25">
      <c r="A194" s="57" t="s">
        <v>93</v>
      </c>
      <c r="B194" s="24" t="s">
        <v>94</v>
      </c>
      <c r="C194" s="39"/>
      <c r="D194" s="15"/>
      <c r="E194" s="26">
        <f>E195</f>
        <v>4957065000</v>
      </c>
      <c r="F194" s="26"/>
      <c r="G194" s="67"/>
      <c r="H194" s="67"/>
      <c r="I194" s="67"/>
      <c r="J194" s="18">
        <f t="shared" si="9"/>
        <v>4957065000</v>
      </c>
      <c r="AA194" s="72"/>
    </row>
    <row r="195" spans="1:29" x14ac:dyDescent="0.25">
      <c r="A195" s="55"/>
      <c r="B195" s="12"/>
      <c r="C195" s="38">
        <v>462</v>
      </c>
      <c r="D195" s="6" t="s">
        <v>5</v>
      </c>
      <c r="E195" s="46">
        <f>E196</f>
        <v>4957065000</v>
      </c>
      <c r="F195" s="46"/>
      <c r="G195" s="16"/>
      <c r="H195" s="16"/>
      <c r="I195" s="16"/>
      <c r="J195" s="20">
        <f t="shared" si="9"/>
        <v>4957065000</v>
      </c>
    </row>
    <row r="196" spans="1:29" x14ac:dyDescent="0.25">
      <c r="A196" s="55"/>
      <c r="B196" s="12"/>
      <c r="C196" s="9">
        <v>4621</v>
      </c>
      <c r="D196" s="3" t="s">
        <v>6</v>
      </c>
      <c r="E196" s="50">
        <v>4957065000</v>
      </c>
      <c r="F196" s="50"/>
      <c r="G196" s="16"/>
      <c r="H196" s="16"/>
      <c r="I196" s="16"/>
      <c r="J196" s="17">
        <f t="shared" si="9"/>
        <v>4957065000</v>
      </c>
    </row>
    <row r="197" spans="1:29" ht="37.5" customHeight="1" x14ac:dyDescent="0.25">
      <c r="A197" s="57" t="s">
        <v>174</v>
      </c>
      <c r="B197" s="24" t="s">
        <v>175</v>
      </c>
      <c r="C197" s="13"/>
      <c r="D197" s="5"/>
      <c r="E197" s="26">
        <f>E202</f>
        <v>0</v>
      </c>
      <c r="F197" s="26"/>
      <c r="G197" s="26">
        <f t="shared" ref="G197:J197" si="11">G202</f>
        <v>0</v>
      </c>
      <c r="H197" s="26">
        <f t="shared" si="11"/>
        <v>0</v>
      </c>
      <c r="I197" s="26">
        <f t="shared" si="11"/>
        <v>10133000</v>
      </c>
      <c r="J197" s="26">
        <f t="shared" si="11"/>
        <v>10133000</v>
      </c>
    </row>
    <row r="198" spans="1:29" hidden="1" x14ac:dyDescent="0.25">
      <c r="A198" s="55"/>
      <c r="B198" s="12"/>
      <c r="C198" s="41">
        <v>422</v>
      </c>
      <c r="D198" s="6" t="s">
        <v>45</v>
      </c>
      <c r="E198" s="50"/>
      <c r="F198" s="50"/>
      <c r="G198" s="16"/>
      <c r="H198" s="16"/>
      <c r="I198" s="16"/>
      <c r="J198" s="18">
        <f t="shared" si="9"/>
        <v>0</v>
      </c>
    </row>
    <row r="199" spans="1:29" hidden="1" x14ac:dyDescent="0.25">
      <c r="A199" s="55"/>
      <c r="B199" s="12"/>
      <c r="C199" s="42">
        <v>4222</v>
      </c>
      <c r="D199" s="3" t="s">
        <v>76</v>
      </c>
      <c r="E199" s="50"/>
      <c r="F199" s="50"/>
      <c r="G199" s="16"/>
      <c r="H199" s="16"/>
      <c r="I199" s="16"/>
      <c r="J199" s="18">
        <f t="shared" si="9"/>
        <v>0</v>
      </c>
    </row>
    <row r="200" spans="1:29" hidden="1" x14ac:dyDescent="0.25">
      <c r="A200" s="55"/>
      <c r="B200" s="12"/>
      <c r="C200" s="41">
        <v>423</v>
      </c>
      <c r="D200" s="6" t="s">
        <v>11</v>
      </c>
      <c r="E200" s="50"/>
      <c r="F200" s="50"/>
      <c r="G200" s="16"/>
      <c r="H200" s="16"/>
      <c r="I200" s="16"/>
      <c r="J200" s="18">
        <f t="shared" si="9"/>
        <v>0</v>
      </c>
    </row>
    <row r="201" spans="1:29" hidden="1" x14ac:dyDescent="0.25">
      <c r="A201" s="55"/>
      <c r="B201" s="12"/>
      <c r="C201" s="42">
        <v>4235</v>
      </c>
      <c r="D201" s="3" t="s">
        <v>52</v>
      </c>
      <c r="E201" s="50"/>
      <c r="F201" s="50"/>
      <c r="G201" s="16"/>
      <c r="H201" s="16"/>
      <c r="I201" s="16"/>
      <c r="J201" s="18">
        <f t="shared" si="9"/>
        <v>0</v>
      </c>
    </row>
    <row r="202" spans="1:29" x14ac:dyDescent="0.25">
      <c r="A202" s="55"/>
      <c r="B202" s="12"/>
      <c r="C202" s="41">
        <v>424</v>
      </c>
      <c r="D202" s="6" t="s">
        <v>3</v>
      </c>
      <c r="E202" s="46">
        <f>E203</f>
        <v>0</v>
      </c>
      <c r="F202" s="46"/>
      <c r="G202" s="46">
        <f t="shared" ref="G202:X202" si="12">G203</f>
        <v>0</v>
      </c>
      <c r="H202" s="46">
        <f t="shared" si="12"/>
        <v>0</v>
      </c>
      <c r="I202" s="46">
        <f t="shared" si="12"/>
        <v>10133000</v>
      </c>
      <c r="J202" s="46">
        <f t="shared" si="12"/>
        <v>10133000</v>
      </c>
      <c r="K202" s="46">
        <f t="shared" si="12"/>
        <v>0</v>
      </c>
      <c r="L202" s="46">
        <f t="shared" si="12"/>
        <v>0</v>
      </c>
      <c r="M202" s="46">
        <f t="shared" si="12"/>
        <v>0</v>
      </c>
      <c r="N202" s="46">
        <f t="shared" si="12"/>
        <v>0</v>
      </c>
      <c r="O202" s="46">
        <f t="shared" si="12"/>
        <v>0</v>
      </c>
      <c r="P202" s="46">
        <f t="shared" si="12"/>
        <v>0</v>
      </c>
      <c r="Q202" s="46">
        <f t="shared" si="12"/>
        <v>0</v>
      </c>
      <c r="R202" s="46">
        <f t="shared" si="12"/>
        <v>0</v>
      </c>
      <c r="S202" s="46">
        <f t="shared" si="12"/>
        <v>0</v>
      </c>
      <c r="T202" s="46">
        <f t="shared" si="12"/>
        <v>0</v>
      </c>
      <c r="U202" s="46">
        <f t="shared" si="12"/>
        <v>0</v>
      </c>
      <c r="V202" s="46">
        <f t="shared" si="12"/>
        <v>0</v>
      </c>
      <c r="W202" s="46">
        <f t="shared" si="12"/>
        <v>0</v>
      </c>
      <c r="X202" s="46">
        <f t="shared" si="12"/>
        <v>0</v>
      </c>
    </row>
    <row r="203" spans="1:29" x14ac:dyDescent="0.25">
      <c r="A203" s="55"/>
      <c r="B203" s="12"/>
      <c r="C203" s="9">
        <v>4249</v>
      </c>
      <c r="D203" s="1" t="s">
        <v>74</v>
      </c>
      <c r="E203" s="50"/>
      <c r="F203" s="50"/>
      <c r="G203" s="16"/>
      <c r="H203" s="16"/>
      <c r="I203" s="16">
        <v>10133000</v>
      </c>
      <c r="J203" s="17">
        <f t="shared" si="9"/>
        <v>10133000</v>
      </c>
    </row>
    <row r="204" spans="1:29" s="28" customFormat="1" ht="39.75" customHeight="1" x14ac:dyDescent="0.25">
      <c r="A204" s="57" t="s">
        <v>117</v>
      </c>
      <c r="B204" s="24" t="s">
        <v>118</v>
      </c>
      <c r="C204" s="13"/>
      <c r="D204" s="5"/>
      <c r="E204" s="26">
        <f>E205</f>
        <v>226000</v>
      </c>
      <c r="F204" s="26"/>
      <c r="G204" s="18"/>
      <c r="H204" s="18"/>
      <c r="I204" s="18">
        <f>I205</f>
        <v>517162000</v>
      </c>
      <c r="J204" s="18">
        <f t="shared" si="9"/>
        <v>517388000</v>
      </c>
      <c r="K204" s="72"/>
      <c r="P204" s="72"/>
      <c r="Y204" s="66"/>
      <c r="Z204" s="72"/>
      <c r="AB204" s="72"/>
      <c r="AC204" s="72"/>
    </row>
    <row r="205" spans="1:29" s="28" customFormat="1" x14ac:dyDescent="0.25">
      <c r="A205" s="59"/>
      <c r="B205" s="68"/>
      <c r="C205" s="38">
        <v>424</v>
      </c>
      <c r="D205" s="6" t="s">
        <v>3</v>
      </c>
      <c r="E205" s="46">
        <f>E206</f>
        <v>226000</v>
      </c>
      <c r="F205" s="46"/>
      <c r="G205" s="19"/>
      <c r="H205" s="19"/>
      <c r="I205" s="19">
        <f>I206</f>
        <v>517162000</v>
      </c>
      <c r="J205" s="20">
        <f t="shared" si="9"/>
        <v>517388000</v>
      </c>
      <c r="K205" s="72"/>
      <c r="P205" s="72"/>
      <c r="Y205" s="66"/>
      <c r="Z205" s="72"/>
      <c r="AB205" s="72"/>
      <c r="AC205" s="72"/>
    </row>
    <row r="206" spans="1:29" x14ac:dyDescent="0.25">
      <c r="A206" s="55"/>
      <c r="B206" s="12"/>
      <c r="C206" s="9">
        <v>4249</v>
      </c>
      <c r="D206" s="3" t="s">
        <v>75</v>
      </c>
      <c r="E206" s="50">
        <v>226000</v>
      </c>
      <c r="F206" s="50"/>
      <c r="G206" s="16"/>
      <c r="H206" s="16"/>
      <c r="I206" s="16">
        <v>517162000</v>
      </c>
      <c r="J206" s="17">
        <f t="shared" si="9"/>
        <v>517388000</v>
      </c>
    </row>
    <row r="207" spans="1:29" ht="34.5" customHeight="1" x14ac:dyDescent="0.25">
      <c r="A207" s="80" t="s">
        <v>122</v>
      </c>
      <c r="B207" s="80"/>
      <c r="C207" s="80"/>
      <c r="D207" s="81"/>
      <c r="E207" s="27">
        <f>E204+E197+E194+E145+E136+E133+E128+E103+E100+E97+E94+E91+E88+E34+E31+E28+E25+E22+E15+E7+E116</f>
        <v>31219065000</v>
      </c>
      <c r="F207" s="27">
        <f>F145</f>
        <v>175241100</v>
      </c>
      <c r="G207" s="27">
        <f>G204+G197+G194+G145+G136+G133+G128+G103+G100+G97+G94+G91+G88+G34+G31+G28+G25+G22+G15+G7+G116</f>
        <v>2038567311.55</v>
      </c>
      <c r="H207" s="27">
        <f>H204+H197+H194+H145+H136+H133+H128+H103+H100+H97+H94+H91+H88+H34+H31+H28+H25+H22+H15+H7+H116</f>
        <v>15592000</v>
      </c>
      <c r="I207" s="27">
        <f>I204+I197+I194+I145+I136+I133+I128+I103+I100+I97+I94+I91+I88+I34+I31+I28+I25+I22+I15+I7+I116</f>
        <v>1230980000</v>
      </c>
      <c r="J207" s="27">
        <f>J204+J197+J194+J145+J136+J133+J128+J103+J100+J97+J94+J91+J88+J34+J31+J28+J25+J22+J15+J7+J116</f>
        <v>34679445411.550003</v>
      </c>
    </row>
    <row r="208" spans="1:29" x14ac:dyDescent="0.25">
      <c r="B208" s="51"/>
      <c r="C208" s="23"/>
      <c r="D208" s="23"/>
      <c r="E208" s="48"/>
      <c r="F208" s="48"/>
    </row>
    <row r="209" spans="1:6" x14ac:dyDescent="0.25">
      <c r="B209" s="23"/>
      <c r="C209" s="23"/>
      <c r="D209" s="23"/>
      <c r="E209" s="48"/>
      <c r="F209" s="48"/>
    </row>
    <row r="210" spans="1:6" x14ac:dyDescent="0.25">
      <c r="B210" s="23"/>
      <c r="C210" s="23"/>
      <c r="D210" s="23"/>
      <c r="E210" s="48"/>
      <c r="F210" s="48"/>
    </row>
    <row r="211" spans="1:6" ht="15.75" x14ac:dyDescent="0.25">
      <c r="A211" s="65"/>
      <c r="B211" s="62"/>
      <c r="C211" s="62"/>
      <c r="D211" s="63"/>
      <c r="E211" s="48"/>
      <c r="F211" s="48"/>
    </row>
    <row r="212" spans="1:6" ht="15.75" x14ac:dyDescent="0.25">
      <c r="A212" s="64"/>
      <c r="B212" s="63"/>
      <c r="C212" s="64"/>
      <c r="D212" s="64"/>
      <c r="E212" s="64"/>
      <c r="F212" s="64"/>
    </row>
    <row r="213" spans="1:6" ht="15.75" hidden="1" x14ac:dyDescent="0.25">
      <c r="B213" s="64"/>
      <c r="C213" s="23"/>
      <c r="D213" s="29"/>
    </row>
    <row r="214" spans="1:6" hidden="1" x14ac:dyDescent="0.25"/>
    <row r="215" spans="1:6" hidden="1" x14ac:dyDescent="0.25"/>
    <row r="216" spans="1:6" hidden="1" x14ac:dyDescent="0.25"/>
    <row r="217" spans="1:6" hidden="1" x14ac:dyDescent="0.25"/>
    <row r="218" spans="1:6" hidden="1" x14ac:dyDescent="0.25"/>
    <row r="219" spans="1:6" hidden="1" x14ac:dyDescent="0.25"/>
    <row r="220" spans="1:6" hidden="1" x14ac:dyDescent="0.25"/>
    <row r="221" spans="1:6" hidden="1" x14ac:dyDescent="0.25"/>
    <row r="222" spans="1:6" hidden="1" x14ac:dyDescent="0.25"/>
    <row r="223" spans="1:6" hidden="1" x14ac:dyDescent="0.25"/>
    <row r="224" spans="1:6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</sheetData>
  <mergeCells count="4">
    <mergeCell ref="A6:B6"/>
    <mergeCell ref="C6:D6"/>
    <mergeCell ref="A207:D207"/>
    <mergeCell ref="A4:J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 Miljojcic</dc:creator>
  <cp:lastModifiedBy>Mirjana Miljojčić</cp:lastModifiedBy>
  <cp:lastPrinted>2024-01-09T09:54:14Z</cp:lastPrinted>
  <dcterms:created xsi:type="dcterms:W3CDTF">2019-11-04T07:44:23Z</dcterms:created>
  <dcterms:modified xsi:type="dcterms:W3CDTF">2024-01-09T10:07:03Z</dcterms:modified>
</cp:coreProperties>
</file>